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6" r:id="rId2"/>
    <sheet name="Лист3" sheetId="3" r:id="rId3"/>
    <sheet name="Лист4" sheetId="7" r:id="rId4"/>
    <sheet name="Лист5" sheetId="8" r:id="rId5"/>
  </sheets>
  <externalReferences>
    <externalReference r:id="rId6"/>
    <externalReference r:id="rId7"/>
  </externalReferences>
  <definedNames>
    <definedName name="_xlnm.Print_Area" localSheetId="0">Лист1!$A$1:$G$141</definedName>
    <definedName name="_xlnm.Print_Area" localSheetId="1">Лист2!$A$1:$K$311</definedName>
    <definedName name="_xlnm.Print_Area" localSheetId="2">Лист3!$A$1:$H$237</definedName>
    <definedName name="_xlnm.Print_Area" localSheetId="4">Лист5!$A$1:$G$59</definedName>
  </definedNames>
  <calcPr calcId="162913"/>
</workbook>
</file>

<file path=xl/calcChain.xml><?xml version="1.0" encoding="utf-8"?>
<calcChain xmlns="http://schemas.openxmlformats.org/spreadsheetml/2006/main">
  <c r="E93" i="3" l="1"/>
  <c r="G93" i="3"/>
  <c r="H164" i="6"/>
  <c r="J164" i="6"/>
  <c r="D22" i="1"/>
  <c r="F22" i="1"/>
  <c r="D115" i="1"/>
  <c r="F115" i="1"/>
  <c r="D60" i="1"/>
  <c r="E60" i="1"/>
  <c r="F60" i="1"/>
  <c r="G87" i="1" l="1"/>
  <c r="G75" i="1"/>
  <c r="E28" i="1" l="1"/>
  <c r="F87" i="1"/>
  <c r="D87" i="1"/>
  <c r="E87" i="1"/>
  <c r="G131" i="1"/>
  <c r="F131" i="1"/>
  <c r="D131" i="1"/>
  <c r="E131" i="1"/>
  <c r="G126" i="1"/>
  <c r="F126" i="1"/>
  <c r="G121" i="1"/>
  <c r="F121" i="1"/>
  <c r="G116" i="1"/>
  <c r="F116" i="1"/>
  <c r="G110" i="1"/>
  <c r="F110" i="1"/>
  <c r="G103" i="1"/>
  <c r="F103" i="1"/>
  <c r="G54" i="1"/>
  <c r="F54" i="1"/>
  <c r="F51" i="1" s="1"/>
  <c r="G51" i="1"/>
  <c r="G46" i="1"/>
  <c r="F46" i="1"/>
  <c r="G28" i="1"/>
  <c r="E121" i="1"/>
  <c r="G25" i="1"/>
  <c r="F15" i="1"/>
  <c r="G60" i="1" l="1"/>
  <c r="F94" i="1"/>
  <c r="G94" i="1"/>
  <c r="G12" i="1"/>
  <c r="F25" i="1"/>
  <c r="G10" i="1" l="1"/>
  <c r="G37" i="8" l="1"/>
  <c r="G34" i="8"/>
  <c r="F28" i="8"/>
  <c r="E34" i="8"/>
  <c r="E28" i="8" s="1"/>
  <c r="E37" i="8"/>
  <c r="F33" i="8"/>
  <c r="F29" i="8"/>
  <c r="F32" i="8"/>
  <c r="E32" i="8"/>
  <c r="G36" i="8"/>
  <c r="G229" i="3"/>
  <c r="H229" i="3"/>
  <c r="G224" i="3"/>
  <c r="G221" i="3" s="1"/>
  <c r="H224" i="3"/>
  <c r="H221" i="3" s="1"/>
  <c r="G216" i="3"/>
  <c r="H216" i="3"/>
  <c r="G207" i="3"/>
  <c r="H207" i="3"/>
  <c r="G198" i="3"/>
  <c r="H198" i="3"/>
  <c r="G164" i="3"/>
  <c r="H164" i="3"/>
  <c r="H155" i="3"/>
  <c r="H151" i="3"/>
  <c r="H140" i="3"/>
  <c r="H134" i="3" s="1"/>
  <c r="G128" i="3"/>
  <c r="H128" i="3"/>
  <c r="G121" i="3"/>
  <c r="H121" i="3"/>
  <c r="G115" i="3"/>
  <c r="H115" i="3"/>
  <c r="G109" i="3"/>
  <c r="H109" i="3"/>
  <c r="H63" i="3"/>
  <c r="H18" i="3"/>
  <c r="H16" i="3" s="1"/>
  <c r="H40" i="3"/>
  <c r="H31" i="3"/>
  <c r="H29" i="3"/>
  <c r="H45" i="3"/>
  <c r="G76" i="3"/>
  <c r="H76" i="3"/>
  <c r="H91" i="3"/>
  <c r="G105" i="3"/>
  <c r="H105" i="3"/>
  <c r="G95" i="3"/>
  <c r="H95" i="3"/>
  <c r="F95" i="3"/>
  <c r="H26" i="3"/>
  <c r="F197" i="3"/>
  <c r="F194" i="3"/>
  <c r="H192" i="3"/>
  <c r="G192" i="3"/>
  <c r="F191" i="3"/>
  <c r="F190" i="3"/>
  <c r="F189" i="3"/>
  <c r="H187" i="3"/>
  <c r="G187" i="3"/>
  <c r="G182" i="3"/>
  <c r="G180" i="3" s="1"/>
  <c r="G178" i="3" l="1"/>
  <c r="H149" i="3"/>
  <c r="H99" i="3"/>
  <c r="G99" i="3"/>
  <c r="F187" i="3"/>
  <c r="F192" i="3"/>
  <c r="H14" i="3" l="1"/>
  <c r="K66" i="6" l="1"/>
  <c r="K173" i="6"/>
  <c r="K182" i="6"/>
  <c r="K176" i="6"/>
  <c r="E36" i="8" l="1"/>
  <c r="G28" i="8"/>
  <c r="G17" i="8" s="1"/>
  <c r="E29" i="8"/>
  <c r="F17" i="8"/>
  <c r="F23" i="7"/>
  <c r="D10" i="7"/>
  <c r="G25" i="7" s="1"/>
  <c r="E33" i="8" l="1"/>
  <c r="E17" i="8" s="1"/>
  <c r="G23" i="7"/>
  <c r="E25" i="7"/>
  <c r="E23" i="7" s="1"/>
  <c r="D124" i="1" l="1"/>
  <c r="E124" i="1"/>
  <c r="D120" i="1"/>
  <c r="E120" i="1"/>
  <c r="D119" i="1"/>
  <c r="E119" i="1"/>
  <c r="E115" i="1"/>
  <c r="F78" i="1"/>
  <c r="F75" i="1" l="1"/>
  <c r="D50" i="1"/>
  <c r="E50" i="1"/>
  <c r="E34" i="1"/>
  <c r="D34" i="1" s="1"/>
  <c r="D28" i="1"/>
  <c r="D19" i="1"/>
  <c r="D17" i="1"/>
  <c r="D18" i="1"/>
  <c r="E19" i="1"/>
  <c r="E15" i="1" s="1"/>
  <c r="E17" i="1"/>
  <c r="E18" i="1"/>
  <c r="G143" i="3"/>
  <c r="F143" i="3" l="1"/>
  <c r="E143" i="3" s="1"/>
  <c r="G159" i="3"/>
  <c r="G158" i="3"/>
  <c r="G154" i="3"/>
  <c r="G151" i="3" s="1"/>
  <c r="G145" i="3"/>
  <c r="G140" i="3" s="1"/>
  <c r="G134" i="3" s="1"/>
  <c r="G91" i="3"/>
  <c r="G73" i="3"/>
  <c r="G72" i="3"/>
  <c r="G69" i="3"/>
  <c r="G66" i="3"/>
  <c r="G62" i="3"/>
  <c r="G61" i="3"/>
  <c r="G58" i="3"/>
  <c r="G54" i="3"/>
  <c r="G53" i="3"/>
  <c r="G52" i="3"/>
  <c r="G50" i="3"/>
  <c r="G48" i="3"/>
  <c r="G43" i="3"/>
  <c r="G42" i="3"/>
  <c r="G40" i="3" s="1"/>
  <c r="G38" i="3"/>
  <c r="G37" i="3"/>
  <c r="G36" i="3"/>
  <c r="G35" i="3"/>
  <c r="G34" i="3"/>
  <c r="G20" i="3"/>
  <c r="G18" i="3" s="1"/>
  <c r="G16" i="3" s="1"/>
  <c r="J311" i="6"/>
  <c r="J298" i="6"/>
  <c r="J264" i="6"/>
  <c r="J248" i="6"/>
  <c r="J224" i="6"/>
  <c r="J223" i="6"/>
  <c r="J184" i="6"/>
  <c r="J178" i="6"/>
  <c r="J175" i="6"/>
  <c r="J147" i="6"/>
  <c r="J119" i="6"/>
  <c r="J100" i="6"/>
  <c r="J55" i="6"/>
  <c r="J36" i="6"/>
  <c r="J27" i="6"/>
  <c r="J16" i="6"/>
  <c r="G31" i="3" l="1"/>
  <c r="G155" i="3"/>
  <c r="G45" i="3"/>
  <c r="G63" i="3"/>
  <c r="E22" i="1"/>
  <c r="F40" i="1"/>
  <c r="F39" i="1"/>
  <c r="H55" i="6"/>
  <c r="H53" i="6" s="1"/>
  <c r="H48" i="6" s="1"/>
  <c r="J53" i="6" l="1"/>
  <c r="J48" i="6" s="1"/>
  <c r="I55" i="6"/>
  <c r="I53" i="6" s="1"/>
  <c r="I48" i="6" s="1"/>
  <c r="H248" i="6"/>
  <c r="F43" i="1" l="1"/>
  <c r="F35" i="1"/>
  <c r="D20" i="1"/>
  <c r="D83" i="1" l="1"/>
  <c r="F83" i="1"/>
  <c r="D15" i="1"/>
  <c r="F114" i="1" l="1"/>
  <c r="D114" i="1"/>
  <c r="F72" i="3" l="1"/>
  <c r="E72" i="3" s="1"/>
  <c r="E78" i="1"/>
  <c r="D78" i="1" l="1"/>
  <c r="D75" i="1" s="1"/>
  <c r="E75" i="1"/>
  <c r="I66" i="6"/>
  <c r="J66" i="6"/>
  <c r="H66" i="6"/>
  <c r="F35" i="3" l="1"/>
  <c r="E35" i="3" s="1"/>
  <c r="F36" i="3"/>
  <c r="E36" i="3" s="1"/>
  <c r="F37" i="3"/>
  <c r="E37" i="3" s="1"/>
  <c r="F42" i="3"/>
  <c r="E42" i="3" s="1"/>
  <c r="F43" i="3"/>
  <c r="E43" i="3" s="1"/>
  <c r="E182" i="3"/>
  <c r="E187" i="3"/>
  <c r="F159" i="3"/>
  <c r="E159" i="3" s="1"/>
  <c r="F48" i="3"/>
  <c r="E48" i="3" s="1"/>
  <c r="F50" i="3"/>
  <c r="E50" i="3" s="1"/>
  <c r="F53" i="3"/>
  <c r="E53" i="3" s="1"/>
  <c r="F61" i="3"/>
  <c r="F62" i="3"/>
  <c r="E62" i="3" s="1"/>
  <c r="F66" i="3"/>
  <c r="E66" i="3" s="1"/>
  <c r="F69" i="3"/>
  <c r="E69" i="3" s="1"/>
  <c r="D103" i="1"/>
  <c r="E180" i="3" l="1"/>
  <c r="E61" i="3"/>
  <c r="E59" i="3" s="1"/>
  <c r="F59" i="3"/>
  <c r="F20" i="1" l="1"/>
  <c r="F41" i="1" l="1"/>
  <c r="E40" i="3" l="1"/>
  <c r="K14" i="6" l="1"/>
  <c r="K27" i="6"/>
  <c r="K34" i="6"/>
  <c r="K100" i="6"/>
  <c r="K117" i="6"/>
  <c r="K162" i="6"/>
  <c r="K145" i="6" s="1"/>
  <c r="K223" i="6"/>
  <c r="K224" i="6"/>
  <c r="K246" i="6"/>
  <c r="K264" i="6"/>
  <c r="K298" i="6"/>
  <c r="K296" i="6" s="1"/>
  <c r="K275" i="6" s="1"/>
  <c r="K309" i="6"/>
  <c r="K307" i="6" s="1"/>
  <c r="K23" i="6" l="1"/>
  <c r="K98" i="6"/>
  <c r="K92" i="6" s="1"/>
  <c r="K165" i="6"/>
  <c r="K262" i="6"/>
  <c r="K244" i="6" s="1"/>
  <c r="K219" i="6"/>
  <c r="K214" i="6" s="1"/>
  <c r="K12" i="6"/>
  <c r="I27" i="6"/>
  <c r="I23" i="6" s="1"/>
  <c r="H27" i="6" l="1"/>
  <c r="H23" i="6" s="1"/>
  <c r="J23" i="6"/>
  <c r="K11" i="6"/>
  <c r="H186" i="3" s="1"/>
  <c r="E229" i="3"/>
  <c r="E224" i="3"/>
  <c r="E221" i="3" s="1"/>
  <c r="E216" i="3"/>
  <c r="E207" i="3"/>
  <c r="E204" i="3"/>
  <c r="E198" i="3"/>
  <c r="E194" i="3"/>
  <c r="E171" i="3"/>
  <c r="E168" i="3"/>
  <c r="E164" i="3"/>
  <c r="E161" i="3"/>
  <c r="E128" i="3"/>
  <c r="E121" i="3"/>
  <c r="E115" i="3"/>
  <c r="E109" i="3"/>
  <c r="E105" i="3"/>
  <c r="E95" i="3"/>
  <c r="E84" i="3"/>
  <c r="E80" i="3"/>
  <c r="E76" i="3"/>
  <c r="E26" i="3"/>
  <c r="F186" i="3" l="1"/>
  <c r="F182" i="3" s="1"/>
  <c r="F180" i="3" s="1"/>
  <c r="F178" i="3" s="1"/>
  <c r="H182" i="3"/>
  <c r="H180" i="3" s="1"/>
  <c r="H178" i="3" s="1"/>
  <c r="H11" i="3" s="1"/>
  <c r="E178" i="3"/>
  <c r="E74" i="3"/>
  <c r="E99" i="3"/>
  <c r="F229" i="3"/>
  <c r="F224" i="3"/>
  <c r="F216" i="3"/>
  <c r="F207" i="3"/>
  <c r="F204" i="3"/>
  <c r="F198" i="3"/>
  <c r="F171" i="3"/>
  <c r="G171" i="3" s="1"/>
  <c r="F168" i="3"/>
  <c r="G168" i="3" s="1"/>
  <c r="F164" i="3"/>
  <c r="F161" i="3"/>
  <c r="G161" i="3" s="1"/>
  <c r="F128" i="3"/>
  <c r="F121" i="3"/>
  <c r="F115" i="3"/>
  <c r="F109" i="3"/>
  <c r="F105" i="3"/>
  <c r="F84" i="3"/>
  <c r="G84" i="3" s="1"/>
  <c r="F80" i="3"/>
  <c r="G80" i="3" s="1"/>
  <c r="F76" i="3"/>
  <c r="F26" i="3"/>
  <c r="E141" i="1"/>
  <c r="F141" i="1" s="1"/>
  <c r="F136" i="1" s="1"/>
  <c r="G136" i="1"/>
  <c r="D136" i="1"/>
  <c r="E129" i="1"/>
  <c r="E126" i="1" s="1"/>
  <c r="D129" i="1"/>
  <c r="D126" i="1" s="1"/>
  <c r="E125" i="1"/>
  <c r="F125" i="1" s="1"/>
  <c r="D125" i="1"/>
  <c r="D121" i="1" s="1"/>
  <c r="E116" i="1"/>
  <c r="D110" i="1"/>
  <c r="E54" i="1"/>
  <c r="D54" i="1"/>
  <c r="D51" i="1" s="1"/>
  <c r="F49" i="1"/>
  <c r="E46" i="1"/>
  <c r="E44" i="1" s="1"/>
  <c r="D46" i="1"/>
  <c r="D44" i="1" s="1"/>
  <c r="F42" i="1"/>
  <c r="F37" i="1"/>
  <c r="E25" i="1"/>
  <c r="E23" i="1" s="1"/>
  <c r="E136" i="1" l="1"/>
  <c r="G26" i="3"/>
  <c r="F129" i="1"/>
  <c r="F221" i="3"/>
  <c r="D25" i="1"/>
  <c r="D116" i="1"/>
  <c r="D94" i="1" s="1"/>
  <c r="F40" i="3"/>
  <c r="F74" i="3"/>
  <c r="G74" i="3" s="1"/>
  <c r="F99" i="3"/>
  <c r="F44" i="1"/>
  <c r="F23" i="1"/>
  <c r="F12" i="1" s="1"/>
  <c r="F10" i="1" s="1"/>
  <c r="E10" i="1" s="1"/>
  <c r="E103" i="1"/>
  <c r="E110" i="1"/>
  <c r="E20" i="1"/>
  <c r="E51" i="1"/>
  <c r="E94" i="1" l="1"/>
  <c r="D23" i="1"/>
  <c r="D12" i="1" s="1"/>
  <c r="D10" i="1" s="1"/>
  <c r="E12" i="1"/>
  <c r="G59" i="3" l="1"/>
  <c r="F145" i="3" l="1"/>
  <c r="F20" i="3"/>
  <c r="F18" i="3" s="1"/>
  <c r="E20" i="3" l="1"/>
  <c r="E18" i="3" s="1"/>
  <c r="E16" i="3" s="1"/>
  <c r="E145" i="3"/>
  <c r="E140" i="3" s="1"/>
  <c r="E134" i="3" s="1"/>
  <c r="F140" i="3"/>
  <c r="F134" i="3" s="1"/>
  <c r="F16" i="3"/>
  <c r="F58" i="3"/>
  <c r="F93" i="3"/>
  <c r="F54" i="3"/>
  <c r="E54" i="3" s="1"/>
  <c r="F154" i="3"/>
  <c r="F158" i="3"/>
  <c r="F73" i="3"/>
  <c r="F52" i="3"/>
  <c r="F34" i="3"/>
  <c r="E154" i="3" l="1"/>
  <c r="E151" i="3" s="1"/>
  <c r="F151" i="3"/>
  <c r="E58" i="3"/>
  <c r="E55" i="3" s="1"/>
  <c r="F55" i="3"/>
  <c r="G55" i="3" s="1"/>
  <c r="G29" i="3" s="1"/>
  <c r="E158" i="3"/>
  <c r="E155" i="3" s="1"/>
  <c r="F155" i="3"/>
  <c r="E73" i="3"/>
  <c r="E63" i="3" s="1"/>
  <c r="F63" i="3"/>
  <c r="E91" i="3"/>
  <c r="E89" i="3" s="1"/>
  <c r="F91" i="3"/>
  <c r="E52" i="3"/>
  <c r="E45" i="3" s="1"/>
  <c r="F45" i="3"/>
  <c r="E34" i="3"/>
  <c r="H162" i="6" l="1"/>
  <c r="J162" i="6"/>
  <c r="I164" i="6"/>
  <c r="I162" i="6" s="1"/>
  <c r="J176" i="6"/>
  <c r="H178" i="6"/>
  <c r="H176" i="6" s="1"/>
  <c r="I178" i="6"/>
  <c r="I176" i="6" s="1"/>
  <c r="F89" i="3"/>
  <c r="G89" i="3" s="1"/>
  <c r="H119" i="6" l="1"/>
  <c r="H117" i="6" s="1"/>
  <c r="J117" i="6"/>
  <c r="I119" i="6"/>
  <c r="I117" i="6" s="1"/>
  <c r="H264" i="6" l="1"/>
  <c r="H262" i="6" s="1"/>
  <c r="J262" i="6"/>
  <c r="I264" i="6"/>
  <c r="I262" i="6" s="1"/>
  <c r="I147" i="6"/>
  <c r="I145" i="6" s="1"/>
  <c r="H147" i="6"/>
  <c r="H145" i="6" s="1"/>
  <c r="J145" i="6"/>
  <c r="H184" i="6"/>
  <c r="H182" i="6" s="1"/>
  <c r="I184" i="6"/>
  <c r="I182" i="6" s="1"/>
  <c r="J182" i="6"/>
  <c r="H223" i="6"/>
  <c r="I223" i="6"/>
  <c r="H298" i="6"/>
  <c r="H296" i="6" s="1"/>
  <c r="H275" i="6" s="1"/>
  <c r="J296" i="6"/>
  <c r="J275" i="6" s="1"/>
  <c r="I298" i="6"/>
  <c r="I296" i="6" s="1"/>
  <c r="I275" i="6" s="1"/>
  <c r="I248" i="6" l="1"/>
  <c r="I246" i="6" s="1"/>
  <c r="I244" i="6" s="1"/>
  <c r="H246" i="6"/>
  <c r="H244" i="6" s="1"/>
  <c r="J246" i="6"/>
  <c r="J244" i="6" s="1"/>
  <c r="F38" i="3" l="1"/>
  <c r="E38" i="3" l="1"/>
  <c r="E31" i="3" s="1"/>
  <c r="E29" i="3" s="1"/>
  <c r="F31" i="3"/>
  <c r="F29" i="3" l="1"/>
  <c r="J14" i="6" l="1"/>
  <c r="I16" i="6"/>
  <c r="I14" i="6" s="1"/>
  <c r="H16" i="6"/>
  <c r="H14" i="6" s="1"/>
  <c r="H224" i="6" l="1"/>
  <c r="H219" i="6" s="1"/>
  <c r="H214" i="6" s="1"/>
  <c r="J219" i="6"/>
  <c r="J214" i="6" s="1"/>
  <c r="I224" i="6"/>
  <c r="I219" i="6" s="1"/>
  <c r="I214" i="6" s="1"/>
  <c r="I175" i="6"/>
  <c r="I173" i="6" s="1"/>
  <c r="I165" i="6" s="1"/>
  <c r="J173" i="6"/>
  <c r="J165" i="6" s="1"/>
  <c r="H175" i="6"/>
  <c r="H173" i="6" s="1"/>
  <c r="H165" i="6" s="1"/>
  <c r="J98" i="6"/>
  <c r="J92" i="6" s="1"/>
  <c r="I100" i="6"/>
  <c r="I98" i="6" s="1"/>
  <c r="I92" i="6" s="1"/>
  <c r="H100" i="6"/>
  <c r="H98" i="6" s="1"/>
  <c r="H92" i="6" s="1"/>
  <c r="H36" i="6" l="1"/>
  <c r="H34" i="6" s="1"/>
  <c r="H12" i="6" s="1"/>
  <c r="I36" i="6"/>
  <c r="I34" i="6" s="1"/>
  <c r="I12" i="6" s="1"/>
  <c r="J34" i="6"/>
  <c r="J12" i="6" s="1"/>
  <c r="J309" i="6" l="1"/>
  <c r="J307" i="6" s="1"/>
  <c r="J11" i="6" s="1"/>
  <c r="G176" i="3"/>
  <c r="I311" i="6"/>
  <c r="H311" i="6" l="1"/>
  <c r="H309" i="6" s="1"/>
  <c r="H307" i="6" s="1"/>
  <c r="H11" i="6" s="1"/>
  <c r="I309" i="6"/>
  <c r="I307" i="6" s="1"/>
  <c r="I11" i="6" s="1"/>
  <c r="F176" i="3"/>
  <c r="G174" i="3"/>
  <c r="G149" i="3" s="1"/>
  <c r="G14" i="3" s="1"/>
  <c r="E176" i="3" l="1"/>
  <c r="E174" i="3" s="1"/>
  <c r="E149" i="3" s="1"/>
  <c r="E14" i="3" s="1"/>
  <c r="E11" i="3" s="1"/>
  <c r="F174" i="3"/>
  <c r="F149" i="3" s="1"/>
  <c r="G11" i="3" l="1"/>
  <c r="F14" i="3"/>
  <c r="F11" i="3" s="1"/>
</calcChain>
</file>

<file path=xl/sharedStrings.xml><?xml version="1.0" encoding="utf-8"?>
<sst xmlns="http://schemas.openxmlformats.org/spreadsheetml/2006/main" count="1400" uniqueCount="864">
  <si>
    <t>(Ñ³½³ñ ¹ñ³Ùáí)</t>
  </si>
  <si>
    <t>îáÕÇ NN</t>
  </si>
  <si>
    <t>ºÏ³Ùï³ï»ë³ÏÝ»ñÁ</t>
  </si>
  <si>
    <t>Ðá¹í³ÍÇ NN</t>
  </si>
  <si>
    <t>Ü³Ë³-ï»ëí³Í</t>
  </si>
  <si>
    <t>Ößïí³Í</t>
  </si>
  <si>
    <t>³Û¹ ÃíáõÙ`</t>
  </si>
  <si>
    <t>í³ñã³Ï³Ý Ù³ë</t>
  </si>
  <si>
    <t>ýáÝ¹³ÛÇÝ Ù³ë</t>
  </si>
  <si>
    <t>1000</t>
  </si>
  <si>
    <t xml:space="preserve">³Û¹ ÃíáõÙª </t>
  </si>
  <si>
    <t>1100</t>
  </si>
  <si>
    <t>1. Ð²ðÎºð ºì îàôðøºð</t>
  </si>
  <si>
    <t>X</t>
  </si>
  <si>
    <t>(ïáÕ 1110 + ïáÕ 1120 + ïáÕ 1130 + ïáÕ 1150 + ïáÕ 1160)</t>
  </si>
  <si>
    <t xml:space="preserve">  </t>
  </si>
  <si>
    <t>1110</t>
  </si>
  <si>
    <t>1.1 ¶áõÛù³ÛÇÝ Ñ³ñÏ»ñ ³Ýß³ñÅ ·áõÛùÇó</t>
  </si>
  <si>
    <t xml:space="preserve">³Û¹ ÃíáõÙ`  </t>
  </si>
  <si>
    <t>1111</t>
  </si>
  <si>
    <t>¶áõÛù³Ñ³ñÏ Ñ³Ù³ÛÝùÝ»ñÇ í³ñã³Ï³Ý ï³ñ³ÍùÝ»ñáõÙ ·ïÝíáÕ ß»Ýù»ñÇ ¨ ßÇÝáõÃÛáõÝÝ»ñÇ Ñ³Ù³ñ</t>
  </si>
  <si>
    <t>1112</t>
  </si>
  <si>
    <t>ÐáÕÇ Ñ³ñÏ Ñ³Ù³ÛÝùÝ»ñÇ í³ñã³Ï³Ý ï³ñ³ÍùÝ»ñáõÙ ·ïÝíáÕ ÑáÕÇ Ñ³Ù³ñ</t>
  </si>
  <si>
    <t>1120</t>
  </si>
  <si>
    <t xml:space="preserve"> 1.2 ¶áõÛù³ÛÇÝ Ñ³ñÏ»ñ ³ÛÉ ·áõÛùÇó</t>
  </si>
  <si>
    <t>1121</t>
  </si>
  <si>
    <t>¶áõÛù³Ñ³ñÏ ÷áË³¹ñ³ÙÇçáóÝ»ñÇ Ñ³Ù³ñ</t>
  </si>
  <si>
    <t>1130</t>
  </si>
  <si>
    <t>1.3 ²åñ³ÝùÝ»ñÇ û·ï³·áñÍÙ³Ý Ï³Ù ·áñÍáõÝ»áõÃÛ³Ý Çñ³Ï³Ý³óÙ³Ý ÃáõÛÉïíáõÃÛ³Ý í×³ñÝ»ñ</t>
  </si>
  <si>
    <t>1131</t>
  </si>
  <si>
    <t>î»Õ³Ï³Ý ïáõñù»ñ</t>
  </si>
  <si>
    <t>(ïáÕ 1132 + ïáÕ 1135 + ïáÕ 1136 + ïáÕ 1137 + ïáÕ 1138 + ïáÕ 1139 + ïáÕ 1140 + ïáÕ 1141 + ïáÕ 1142 + ïáÕ 1143 + ïáÕ 1144+ïáÕ 1145)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</si>
  <si>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</si>
  <si>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</si>
  <si>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áñÇó`</t>
  </si>
  <si>
    <t>1133</t>
  </si>
  <si>
    <t>³³) ÐÇÙÝ³Ï³Ý ßÇÝáõÃÛáõÝÝ»ñÇ Ñ³Ù³ñ</t>
  </si>
  <si>
    <t>1134</t>
  </si>
  <si>
    <t>³µ) àã ÑÇÙÝ³Ï³Ý ßÇÝáõÃÛáõÝÝ»ñÇ Ñ³Ù³ñ</t>
  </si>
  <si>
    <t>1135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</si>
  <si>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</si>
  <si>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1136</t>
  </si>
  <si>
    <t>·) Ð³Ù³ÛÝùÇ í³ñã³Ï³Ý ï³ñ³ÍùáõÙ ß»Ýù»ñÇ, ßÇÝáõÃÛáõÝÝ»ñÇ, ù³Õ³ù³ßÇÝ³Ï³Ý ³ÛÉ ûµÛ»ÏïÝ»ñÇ  ù³Ý¹Ù³Ý ÃáõÛÉïíáõÃÛ³Ý Ñ³Ù³ñ</t>
  </si>
  <si>
    <t>1137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</si>
  <si>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</si>
  <si>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>1138</t>
  </si>
  <si>
    <t>») Ð³Ù³ÛÝùÇ ï³ñ³ÍùáõÙ µ³óûÃÛ³ í³×³éù Ï³½Ù³Ï»ñå»Éáõ ÃáõÛÉïíáõÃÛ³Ý Ñ³Ù³ñ</t>
  </si>
  <si>
    <t>1139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</si>
  <si>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</si>
  <si>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>1140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</si>
  <si>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</si>
  <si>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1141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</si>
  <si>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</si>
  <si>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1142</t>
  </si>
  <si>
    <t>Ã) Ð³Ù³ÛÝùÇ ï³ñ³ÍùáõÙ ³ñï³ùÇÝ ·áí³½¹ ï»Õ³¹ñ»Éáõ ÃáõÛÉïíáõÃÛ³Ý Ñ³Ù³ñ</t>
  </si>
  <si>
    <t>1143</t>
  </si>
  <si>
    <t xml:space="preserve">Å) Ð³Ù³ÛÝùÇ ³ñËÇíÇó ÷³ëï³ÃÕÃ»ñÇ å³ï×»Ý»ñ ¨ ÏñÏÝûñÇÝ³ÏÝ»ñ ïñ³Ù³¹ñ»Éáõ Ñ³Ù³ñ </t>
  </si>
  <si>
    <t>1144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</si>
  <si>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</si>
  <si>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1145</t>
  </si>
  <si>
    <t>Åµ) Â³ÝÏ³ñÅ»ù Ù»ï³ÕÝ»ñÇó å³ïñ³ëïí³Í Çñ»ñÇ Ù³Ýñ³Í³Ë ³éáõí³×³éùÇ ÃáõÛÉïíáõÃÛ³Ý Ñ³Ù³ñ</t>
  </si>
  <si>
    <t>1146</t>
  </si>
  <si>
    <t>Å·) ²ÛÉ ï»Õ³Ï³Ý ïáõñù»ñ</t>
  </si>
  <si>
    <t>1150</t>
  </si>
  <si>
    <t>1.4 ²åñ³ÝùÝ»ñÇ Ù³ï³Ï³ñ³ñáõÙÇó ¨ Í³é³ÛáõÃÛáõÝÝ»ñÇ Ù³ïáõóáõÙÇó ³ÛÉ å³ñï³¹Çñ í×³ñÝ»ñ</t>
  </si>
  <si>
    <t>1151</t>
  </si>
  <si>
    <t>Ð³Ù³ÛÝùÇ µÛáõç» í×³ñíáÕ å»ï³Ï³Ý ïáõñù»ñ</t>
  </si>
  <si>
    <t>(ïáÕ 1152 + ïáÕ 1153 )</t>
  </si>
  <si>
    <t>1152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</si>
  <si>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</si>
  <si>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>1153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</si>
  <si>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</si>
  <si>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>1160</t>
  </si>
  <si>
    <t xml:space="preserve"> 1.5 ²ÛÉ Ñ³ñÏ³ÛÇÝ »Ï³ÙáõïÝ»ñ</t>
  </si>
  <si>
    <t>(ïáÕ 1161 + ïáÕ 1165 )</t>
  </si>
  <si>
    <t>1161</t>
  </si>
  <si>
    <t>úñ»Ýùáí å»ï³Ï³Ý µÛáõç» ³Ùñ³·ñíáÕ Ñ³ñÏ»ñÇó ¨ ³ÛÉ å³ñï³¹Çñ í×³ñÝ»ñÇó  Ù³ëÑ³ÝáõÙÝ»ñ Ñ³Ù³ÛÝùÝ»ñÇ µÛáõç»Ý»ñ</t>
  </si>
  <si>
    <t>(ïáÕ 1162 + ïáÕ 1163 + ïáÕ 1164)</t>
  </si>
  <si>
    <t>1162</t>
  </si>
  <si>
    <t>³) ºÏ³Ùï³Ñ³ñÏ</t>
  </si>
  <si>
    <t>1163</t>
  </si>
  <si>
    <t>µ) Þ³ÑáõÃ³Ñ³ñÏ</t>
  </si>
  <si>
    <t>1164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</si>
  <si>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</si>
  <si>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1165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</si>
  <si>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</si>
  <si>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1200</t>
  </si>
  <si>
    <t>2. ä²ÞîàÜ²Î²Ü ¸ð²Ø²ÞÜàðÐÜºð</t>
  </si>
  <si>
    <t>(ïáÕ 1210 + ïáÕ 1220 + ïáÕ 1230 + ïáÕ 1240 + ïáÕ 1250 + ïáÕ 1260)</t>
  </si>
  <si>
    <t>1210</t>
  </si>
  <si>
    <t>2.1  ÀÝÃ³óÇÏ ³ñï³ùÇÝ å³ßïáÝ³Ï³Ý ¹ñ³Ù³ßÝáñÑÝ»ñ` ëï³óí³Í ³ÛÉ å»ïáõÃÛáõÝÝ»ñÇó</t>
  </si>
  <si>
    <t>1211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</si>
  <si>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</si>
  <si>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>1220</t>
  </si>
  <si>
    <t>2.2 Î³åÇï³É ³ñï³ùÇÝ å³ßïáÝ³Ï³Ý ¹ñ³Ù³ßÝáñÑÝ»ñ` ëï³óí³Í ³ÛÉ å»ïáõÃÛáõÝÝ»ñÇó</t>
  </si>
  <si>
    <t>1221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</si>
  <si>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</si>
  <si>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1230</t>
  </si>
  <si>
    <t>2.3 ÀÝÃ³óÇÏ ³ñï³ùÇÝ å³ßïáÝ³Ï³Ý ¹ñ³Ù³ßÝáñÑÝ»ñ`  ëï³óí³Í ÙÇç³½·³ÛÇÝ Ï³½Ù³Ï»ñåáõÃÛáõÝÝ»ñÇó</t>
  </si>
  <si>
    <t>1231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</si>
  <si>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</si>
  <si>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1240</t>
  </si>
  <si>
    <t>2.4 Î³åÇï³É ³ñï³ùÇÝ å³ßïáÝ³Ï³Ý ¹ñ³Ù³ßÝáñÑÝ»ñ`  ëï³óí³Í ÙÇç³½·³ÛÇÝ Ï³½Ù³Ï»ñåáõÃÛáõÝÝ»ñÇó</t>
  </si>
  <si>
    <t>1241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</si>
  <si>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</si>
  <si>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1250</t>
  </si>
  <si>
    <t>2.5 ÀÝÃ³óÇÏ Ý»ñùÇÝ å³ßïáÝ³Ï³Ý ¹ñ³Ù³ßÝáñÑÝ»ñ` ëï³óí³Í Ï³é³í³ñÙ³Ý ³ÛÉ Ù³Ï³ñ¹³ÏÝ»ñÇó</t>
  </si>
  <si>
    <t>(ïáÕ 1251 + ïáÕ 1254 + ïáÕ 1257 + ïáÕ 1258)</t>
  </si>
  <si>
    <t>1251</t>
  </si>
  <si>
    <t>³) ä»ï³Ï³Ý µÛáõç»Çó ýÇÝ³Ýë³Ï³Ý Ñ³Ù³Ñ³ñÃ»óÙ³Ý ëÏ½µáõÝùáí ïñ³Ù³¹ñíáÕ ¹áï³óÇ³Ý»ñ</t>
  </si>
  <si>
    <t>1254</t>
  </si>
  <si>
    <t>µ) ä»ï³Ï³Ý µÛáõç»Çó Ñ³Ù³ÛÝùÇ í³ñã³Ï³Ý µÛáõç»ÇÝ ïñ³Ù³¹ñíáÕ ³ÛÉ ¹áï³óÇ³Ý»ñ</t>
  </si>
  <si>
    <t>1255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</si>
  <si>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</si>
  <si>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>1256</t>
  </si>
  <si>
    <t>µµ) ä»ï³Ï³Ý µÛáõç»Çó Ñ³Ù³ÛÝùÇ í³ñã³Ï³Ý µÛáõç»ÇÝ ïñ³Ù³¹ñíáÕ ³ÛÉ ¹áï³óÇ³Ý»ñ</t>
  </si>
  <si>
    <t>1257</t>
  </si>
  <si>
    <t>·) ä»ï³Ï³Ý µÛáõç»Çó Ñ³Ù³ÛÝùÇ í³ñã³Ï³Ý µÛáõç»ÇÝ ïñ³Ù³¹ñíáÕ Ýå³ï³Ï³ÛÇÝ Ñ³ïÏ³óáõÙÝ»ñ (ëáõµí»ÝóÇ³Ý»ñ)</t>
  </si>
  <si>
    <t>1258</t>
  </si>
  <si>
    <t>¹) ²ÛÉ Ñ³Ù³ÛÝùÝ»ñÇ µÛáõç»Ý»ñÇó ÁÝÃ³óÇÏ Í³Ëë»ñÇ ýÇÝ³Ýë³íáñÙ³Ý Ýå³ï³Ïáí ëï³óíáÕ å³ßïáÝ³Ï³Ý ¹ñ³Ù³ßÝáñÑÝ»ñ</t>
  </si>
  <si>
    <t>1259</t>
  </si>
  <si>
    <t xml:space="preserve">ºñ¨³Ý ù³Õ³ùÇ Ñ³Ù³ù³Õ³ù³ÛÇÝ Ýß³Ý³ÏáõÃÛ³Ý Í³Ëë»ñÇ ýÇÝ³Ýë³íáñÙ³Ý Ýå³ï³Ïáí Ó¨³íáñí³Í ÙÇçáóÝ»ñÇó </t>
  </si>
  <si>
    <t>1260</t>
  </si>
  <si>
    <t xml:space="preserve"> 2.6 Î³åÇï³É Ý»ñùÇÝ å³ßïáÝ³Ï³Ý ¹ñ³Ù³ßÝáñÑÝ»ñ` ëï³óí³Í Ï³é³í³ñÙ³Ý ³ÛÉ Ù³Ï³ñ¹³ÏÝ»ñÇó</t>
  </si>
  <si>
    <t>(ïáÕ 1261 + ïáÕ 1262)</t>
  </si>
  <si>
    <t>1261</t>
  </si>
  <si>
    <t>³) ä»ï³Ï³Ý µÛáõç»Çó Ï³åÇï³É Í³Ëë»ñÇ ýÇÝ³Ýë³íáñÙ³Ý Ýå³ï³Ï³ÛÇÝ Ñ³ïÏ³óáõÙÝ»ñ (ëáõµí»ÝóÇ³Ý»ñ)</t>
  </si>
  <si>
    <t>1262</t>
  </si>
  <si>
    <t>µ) ²ÛÉ Ñ³Ù³ÛÝùÝ»ñÇó Ï³åÇï³É Í³Ëë»ñÇ ýÇÝ³Ýë³íáñÙ³Ý Ýå³ï³Ïáí ëï³óíáÕ å³ßïáÝ³Ï³Ý ¹ñ³Ù³ßÝáñÑÝ»ñ</t>
  </si>
  <si>
    <t>1263</t>
  </si>
  <si>
    <t>1300</t>
  </si>
  <si>
    <t>3. ²ÚÈ ºÎ²ØàôîÜºð</t>
  </si>
  <si>
    <t>(ïáÕ 1310 + ïáÕ 1320 + ïáÕ 1330 + ïáÕ 1340 + ïáÕ 1350 + ïáÕ 1360 + ïáÕ 1370 + ïáÕ 1380+ ïáÕ 1390)</t>
  </si>
  <si>
    <t>1310</t>
  </si>
  <si>
    <t>3.1 îáÏáëÝ»ñ</t>
  </si>
  <si>
    <t>1311</t>
  </si>
  <si>
    <t>´³ÝÏ»ñáõÙ Ñ³Ù³ÛÝùÇ µÛáõç»Ç Å³Ù³Ý³Ï³íáñ ³½³ï ÙÇçáóÝ»ñÇ ï»Õ³µ³ßËáõÙÇó ¨ ¹»åá½ÇïÝ»ñÇó ëï³óí³Í ïáÏáë³í×³ñÝ»ñ</t>
  </si>
  <si>
    <t>1320</t>
  </si>
  <si>
    <t>3.2 Þ³Ñ³µ³ÅÇÝÝ»ñ</t>
  </si>
  <si>
    <t>1321</t>
  </si>
  <si>
    <t>´³ÅÝ»ïÇñ³Ï³Ý ÁÝÏ»ñáõÃÛáõÝÝ»ñáõÙ Ñ³Ù³ÛÝùÇ Ù³ëÝ³ÏóáõÃÛ³Ý ¹ÇÙ³ó Ñ³Ù³ÛÝùÇ µÛáõç» Ùáõïù³·ñíáÕ ß³Ñ³µ³ÅÇÝÝ»ñ</t>
  </si>
  <si>
    <t>1330</t>
  </si>
  <si>
    <t>3.3 ¶áõÛùÇ í³ñÓ³Ï³ÉáõÃÛáõÝÇó »Ï³ÙáõïÝ»ñ</t>
  </si>
  <si>
    <t>(ïáÕ 1331 + ïáÕ 1332 + ïáÕ 1333 + 1334)</t>
  </si>
  <si>
    <t>1331</t>
  </si>
  <si>
    <t xml:space="preserve">Ð³Ù³ÛÝùÇ ë»÷³Ï³ÝáõÃÛáõÝ Ñ³Ù³ñíáÕ ÑáÕ»ñÇ í³ñÓ³í×³ñÝ»ñ </t>
  </si>
  <si>
    <t>1332</t>
  </si>
  <si>
    <t xml:space="preserve">Ð³Ù³ÛÝùÇ í³ñã³Ï³Ý ï³ñ³ÍùáõÙ ·ïÝíáÕ å»ï³Ï³Ý ë»÷³Ï³ÝáõÃÛáõÝ Ñ³Ù³ñíáÕ ÑáÕ»ñÇ í³ñÓ³í×³ñÝ»ñ </t>
  </si>
  <si>
    <t>1333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</si>
  <si>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</si>
  <si>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</si>
  <si>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</si>
  <si>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</t>
  </si>
  <si>
    <t>(ïáÕ 1341 + ïáÕ 1342+ ïáÕ 1343)</t>
  </si>
  <si>
    <t>1341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</si>
  <si>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</si>
  <si>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>1342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</si>
  <si>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</si>
  <si>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</si>
  <si>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</si>
  <si>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1350</t>
  </si>
  <si>
    <t>3.5 ì³ñã³Ï³Ý ·³ÝÓáõÙÝ»ñ</t>
  </si>
  <si>
    <t>(ïáÕ 1351 + ïáÕ 1352)</t>
  </si>
  <si>
    <t>1351</t>
  </si>
  <si>
    <t>î»Õ³Ï³Ý í×³ñÝ»ñ</t>
  </si>
  <si>
    <t>1352</t>
  </si>
  <si>
    <t xml:space="preserve">Ð³Ù³ÛÝùÇ í³ñã³Ï³Ý ï³ñ³ÍùáõÙ ÇÝùÝ³Ï³Ù Ï³éáõóí³Í ß»Ýù»ñÇ, ßÇÝáõÃÛáõÝÝ»ñÇ ûñÇÝ³Ï³Ý³óÙ³Ý Ñ³Ù³ñ í×³ñÝ»ñ </t>
  </si>
  <si>
    <t>1360</t>
  </si>
  <si>
    <t xml:space="preserve">3.6 Øáõïù»ñ ïáõÛÅ»ñÇó, ïáõ·³ÝùÝ»ñÇó </t>
  </si>
  <si>
    <t>(ïáÕ 1361 + ïáÕ 1362)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</si>
  <si>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</si>
  <si>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</si>
  <si>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</si>
  <si>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·Íáí ïáõÛÅ»ñÇó</t>
  </si>
  <si>
    <t>1370</t>
  </si>
  <si>
    <t>3.7 ÀÝÃ³óÇÏ áã å³ßïáÝ³Ï³Ý ¹ñ³Ù³ßÝáñÑÝ»ñ</t>
  </si>
  <si>
    <t>(ïáÕ 1371 + ïáÕ 1372)</t>
  </si>
  <si>
    <t>1371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</si>
  <si>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</si>
  <si>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1372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</si>
  <si>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</si>
  <si>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1380</t>
  </si>
  <si>
    <t>3.8 Î³åÇï³É áã å³ßïáÝ³Ï³Ý ¹ñ³Ù³ßÝáñÑÝ»ñ</t>
  </si>
  <si>
    <t>(ïáÕ 1381 + ïáÕ 1382)</t>
  </si>
  <si>
    <t>1381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</si>
  <si>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</si>
  <si>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>1382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</si>
  <si>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</si>
  <si>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>1390</t>
  </si>
  <si>
    <t>3.9 ²ÛÉ »Ï³ÙáõïÝ»ñ</t>
  </si>
  <si>
    <t>(ïáÕ 1391 + ïáÕ 1392 + ïáÕ 1393)</t>
  </si>
  <si>
    <t>1391</t>
  </si>
  <si>
    <t xml:space="preserve">Ð³Ù³ÛÝùÇ ·áõÛùÇÝ å³ï×³é³Í íÝ³ëÝ»ñÇ ÷áËÑ³ïáõóáõÙÇó Ùáõïù»ñ 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</si>
  <si>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</si>
  <si>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</si>
  <si>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</si>
  <si>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 Ùáõïù³·ñÙ³Ý »ÝÃ³Ï³ ³ÛÉ »Ï³ÙáõïÝ»ñ</t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</si>
  <si>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</si>
  <si>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t xml:space="preserve"> </t>
  </si>
  <si>
    <r>
      <t xml:space="preserve">         </t>
    </r>
    <r>
      <rPr>
        <b/>
        <sz val="10"/>
        <rFont val="Arial Armenian"/>
        <family val="2"/>
      </rPr>
      <t xml:space="preserve">                                </t>
    </r>
  </si>
  <si>
    <t>(Ñ³½³ñ ¹ñ³ÙÝ»ñáí)</t>
  </si>
  <si>
    <t xml:space="preserve">  îáÕÇ NN</t>
  </si>
  <si>
    <t>´³-ÅÇÝ</t>
  </si>
  <si>
    <t>ÊáõÙµ</t>
  </si>
  <si>
    <t>¸³ë</t>
  </si>
  <si>
    <t>´Ûáõç»ï³ÛÇÝ Í³Ëë»ñÇ ·áñÍ³é³Ï³Ý ¹³ë³Ï³ñ·Ù³Ý µ³ÅÇÝÝ»ñÇ, ËÙµ»ñÇ ¨ ¹³ë»ñÇ ³Ýí³ÝáõÙÝ»ñÁ</t>
  </si>
  <si>
    <t>Description</t>
  </si>
  <si>
    <t>Ü³Ë³ï»ë-í³Í</t>
  </si>
  <si>
    <t xml:space="preserve">     ³Û¹ ÃíáõÙ`</t>
  </si>
  <si>
    <t>í³ñã³Ï³Ý µÛáõç»</t>
  </si>
  <si>
    <t>ýáÝ¹³ÛÇÝ µÛáõç»</t>
  </si>
  <si>
    <t>6</t>
  </si>
  <si>
    <t>7</t>
  </si>
  <si>
    <t>8</t>
  </si>
  <si>
    <t>9</t>
  </si>
  <si>
    <t xml:space="preserve"> X</t>
  </si>
  <si>
    <r>
      <t xml:space="preserve">ÀÜ¸²ØºÜÀ Ì²Êêºð </t>
    </r>
    <r>
      <rPr>
        <sz val="10"/>
        <rFont val="Arial Armenian"/>
        <family val="2"/>
      </rPr>
      <t>(ïáÕ2100+ïáÕ2200+ïáÕ2300+ïáÕ2400+ïáÕ2500+ïáÕ2600+ ïáÕ2700+ïáÕ2800+ïáÕ2900+ïáÕ3000+ïáÕ3100)</t>
    </r>
  </si>
  <si>
    <t>01</t>
  </si>
  <si>
    <t>0</t>
  </si>
  <si>
    <r>
      <t>ÀÜ¸Ð²Üàôð ´ÜàôÚÂÆ Ð²Üð²ÚÆÜ Ì²è²ÚàôÂÚàôÜÜºð</t>
    </r>
    <r>
      <rPr>
        <sz val="10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</si>
  <si>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t>GENERAL PUBLIC SERVICES</t>
  </si>
  <si>
    <t>1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</si>
  <si>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</si>
  <si>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Executive and Legislative Organs, Financial and Fiscal Affairs, External Affairs</t>
  </si>
  <si>
    <t xml:space="preserve">úñ»Ýë¹Çñ ¨ ·áñÍ³¹Çñ Ù³ñÙÇÝÝ»ñ,å»ï³Ï³Ý Ï³é³í³ñáõÙ </t>
  </si>
  <si>
    <t>Executive and legislative organs</t>
  </si>
  <si>
    <t>2</t>
  </si>
  <si>
    <t xml:space="preserve">üÇÝ³Ýë³Ï³Ý ¨ Ñ³ñÏ³µÛáõç»ï³ÛÇÝ Ñ³ñ³µ»ñáõÃÛáõÝÝ»ñ </t>
  </si>
  <si>
    <t>Financial and fiscal affairs</t>
  </si>
  <si>
    <t>3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</si>
  <si>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</si>
  <si>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</si>
  <si>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</si>
  <si>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</si>
  <si>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²ñï³ùÇÝ ïÝï»ë³Ï³Ý ³ç³ÏóáõÃÛáõÝ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</si>
  <si>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</si>
  <si>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</si>
  <si>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</si>
  <si>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</si>
  <si>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</si>
  <si>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</si>
  <si>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</si>
  <si>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</si>
  <si>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</si>
  <si>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</si>
  <si>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</si>
  <si>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</si>
  <si>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</si>
  <si>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</si>
  <si>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</si>
  <si>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</si>
  <si>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</si>
  <si>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</si>
  <si>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</si>
  <si>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</si>
  <si>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</si>
  <si>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</si>
  <si>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</si>
  <si>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</si>
  <si>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</si>
  <si>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</si>
  <si>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</si>
  <si>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</si>
  <si>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</si>
  <si>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</si>
  <si>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>02</t>
  </si>
  <si>
    <r>
      <t xml:space="preserve">ä²Þîä²ÜàôÂÚàôÜ </t>
    </r>
    <r>
      <rPr>
        <sz val="10"/>
        <rFont val="Arial Armenian"/>
        <family val="2"/>
      </rPr>
      <t>(ïáÕ2210+2220+ïáÕ2230+ïáÕ2240+ïáÕ2250)</t>
    </r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</si>
  <si>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</si>
  <si>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</si>
  <si>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</si>
  <si>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</si>
  <si>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</si>
  <si>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</si>
  <si>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</si>
  <si>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</si>
  <si>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</si>
  <si>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</si>
  <si>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</si>
  <si>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</si>
  <si>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</si>
  <si>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</si>
  <si>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</si>
  <si>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</si>
  <si>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</si>
  <si>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</si>
  <si>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03</t>
  </si>
  <si>
    <r>
      <t xml:space="preserve">Ð²ê²ð²Î²Î²Ü Î²ð¶, ²Üìî²Ü¶àôÂÚàôÜ ¨ ¸²î²Î²Ü ¶àðÌàôÜºàôÂÚàôÜ </t>
    </r>
    <r>
      <rPr>
        <sz val="10"/>
        <rFont val="Arial Armenian"/>
        <family val="2"/>
      </rPr>
      <t>(ïáÕ2310+ïáÕ2320+ïáÕ2330+ïáÕ2340+ïáÕ2350+ïáÕ2360+ïáÕ2370)</t>
    </r>
  </si>
  <si>
    <t>PUBLIC ORDER AND SAFETY</t>
  </si>
  <si>
    <t>Ð³ë³ñ³Ï³Ï³Ý Ï³ñ· ¨ ³Ýíï³Ý·áõÃÛáõÝ</t>
  </si>
  <si>
    <t>Police Services</t>
  </si>
  <si>
    <t>àëïÇÏ³ÝáõÃÛáõÝ</t>
  </si>
  <si>
    <t>Police services</t>
  </si>
  <si>
    <t>²½·³ÛÇÝ ³Ýíï³Ý·áõÃÛáõÝ</t>
  </si>
  <si>
    <t>ä»ï³Ï³Ý å³Ñå³ÝáõÃÛáõÝ</t>
  </si>
  <si>
    <t>öñÏ³ñ³ñ Í³é³ÛáõÃÛáõÝ</t>
  </si>
  <si>
    <t>Fire Protection Services</t>
  </si>
  <si>
    <t xml:space="preserve">öñÏ³ñ³ñ Í³é³ÛáõÃÛáõÝ </t>
  </si>
  <si>
    <t>Fire protection services</t>
  </si>
  <si>
    <t>¸³ï³Ï³Ý ·áñÍáõÝ»áõÃÛáõÝ ¨ Çñ³í³Ï³Ý å³ßïå³ÝáõÃÛáõÝ</t>
  </si>
  <si>
    <t>Law Courts</t>
  </si>
  <si>
    <t xml:space="preserve">¸³ï³ñ³ÝÝ»ñ </t>
  </si>
  <si>
    <t>Law courts</t>
  </si>
  <si>
    <t>Æñ³í³Ï³Ý å³ßïå³ÝáõÃÛáõÝ</t>
  </si>
  <si>
    <t>¸³ï³Ë³½áõÃÛáõÝ</t>
  </si>
  <si>
    <t>Î³É³Ý³í³Ûñ»ñ</t>
  </si>
  <si>
    <t>Prisons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</si>
  <si>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</si>
  <si>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</si>
  <si>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R&amp;D Public Order and Safety</t>
  </si>
  <si>
    <t>R&amp;D Public order and safety</t>
  </si>
  <si>
    <t>Ð³ë³ñ³Ï³Ï³Ý Ï³ñ· ¨ ³Ýíï³Ý·áõÃÛáõÝ  (³ÛÉ ¹³ë»ñÇÝ ãå³ïÏ³ÝáÕ)</t>
  </si>
  <si>
    <t>Public Order and Safety Not Elsewhere Classified</t>
  </si>
  <si>
    <t>Ð³ë³ñ³Ï³Ï³Ý Ï³ñ· ¨ ³Ýíï³Ý·áõÃÛáõÝ (³ÛÉ ¹³ë»ñÇÝ ãå³ïÏ³ÝáÕ)</t>
  </si>
  <si>
    <t>Public order and safety not elsewhere classified</t>
  </si>
  <si>
    <t>04</t>
  </si>
  <si>
    <r>
      <t>îÜîºê²Î²Ü Ð²ð²´ºðàôÂÚàôÜÜºð (</t>
    </r>
    <r>
      <rPr>
        <sz val="10"/>
        <rFont val="Arial Armenian"/>
        <family val="2"/>
      </rPr>
      <t>ïáÕ2410+ïáÕ2420+ïáÕ2430+ïáÕ2440+ïáÕ2450+ïáÕ2460+ïáÕ2470+ïáÕ2480+ïáÕ2490</t>
    </r>
    <r>
      <rPr>
        <b/>
        <sz val="10"/>
        <rFont val="Arial Armenian"/>
        <family val="2"/>
      </rPr>
      <t>)</t>
    </r>
  </si>
  <si>
    <t>ECONOMIC AFFAIRS</t>
  </si>
  <si>
    <t>ÀÝ¹Ñ³Ýáõñ µÝáõÛÃÇ ïÝï»ë³Ï³Ý, ³é¨ïñ³ÛÇÝ ¨ ³ßË³ï³ÝùÇ ·Íáí Ñ³ñ³µ»ñáõÃÛáõÝÝ»ñ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</si>
  <si>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</si>
  <si>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</si>
  <si>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</si>
  <si>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</si>
  <si>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</si>
  <si>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</si>
  <si>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</si>
  <si>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</si>
  <si>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</si>
  <si>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</si>
  <si>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</si>
  <si>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</si>
  <si>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</si>
  <si>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àéá·áõÙ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</si>
  <si>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</si>
  <si>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</si>
  <si>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</si>
  <si>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</si>
  <si>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</si>
  <si>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</si>
  <si>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</si>
  <si>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</si>
  <si>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</si>
  <si>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</si>
  <si>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</si>
  <si>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</si>
  <si>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</si>
  <si>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</si>
  <si>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</si>
  <si>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</si>
  <si>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</si>
  <si>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</si>
  <si>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</si>
  <si>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</si>
  <si>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</si>
  <si>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</si>
  <si>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</si>
  <si>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</si>
  <si>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</si>
  <si>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</si>
  <si>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</si>
  <si>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</si>
  <si>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</si>
  <si>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</si>
  <si>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</si>
  <si>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</si>
  <si>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</si>
  <si>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</si>
  <si>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</si>
  <si>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</si>
  <si>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</si>
  <si>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</si>
  <si>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</si>
  <si>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</si>
  <si>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</si>
  <si>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</si>
  <si>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</si>
  <si>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</si>
  <si>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</si>
  <si>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</si>
  <si>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</si>
  <si>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</si>
  <si>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</si>
  <si>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</si>
  <si>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</si>
  <si>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</si>
  <si>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</si>
  <si>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</si>
  <si>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</si>
  <si>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</si>
  <si>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</si>
  <si>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</si>
  <si>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</si>
  <si>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</si>
  <si>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</si>
  <si>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</si>
  <si>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</si>
  <si>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</si>
  <si>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</si>
  <si>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</si>
  <si>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05</t>
  </si>
  <si>
    <r>
      <t xml:space="preserve">Þðæ²Î² ØÆæ²ì²ÚðÆ ä²Þîä²ÜàôÂÚàôÜ </t>
    </r>
    <r>
      <rPr>
        <sz val="10"/>
        <rFont val="Arial Armenian"/>
        <family val="2"/>
      </rPr>
      <t>(ïáÕ2510+ïáÕ2520+ïáÕ2530+ïáÕ2540+ïáÕ2550+ïáÕ2560)</t>
    </r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</si>
  <si>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</si>
  <si>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</si>
  <si>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</si>
  <si>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</si>
  <si>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</si>
  <si>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</si>
  <si>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</si>
  <si>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</si>
  <si>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</si>
  <si>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</si>
  <si>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</si>
  <si>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</si>
  <si>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</si>
  <si>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</si>
  <si>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</si>
  <si>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</si>
  <si>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</si>
  <si>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</si>
  <si>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</si>
  <si>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</si>
  <si>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06</t>
  </si>
  <si>
    <r>
      <t xml:space="preserve">´Ü²Î²ð²Ü²ÚÆÜ ÞÆÜ²ð²ðàôÂÚàôÜ ºì ÎàØàôÜ²È Ì²è²ÚàôÂÚàôÜ </t>
    </r>
    <r>
      <rPr>
        <sz val="10"/>
        <rFont val="Arial Armenian"/>
        <family val="2"/>
      </rPr>
      <t>(ïáÕ3610+ïáÕ3620+ïáÕ3630+ïáÕ3640+ïáÕ3650+ïáÕ3660)</t>
    </r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</si>
  <si>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</si>
  <si>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</si>
  <si>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</si>
  <si>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</si>
  <si>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</si>
  <si>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</si>
  <si>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</si>
  <si>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</si>
  <si>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</si>
  <si>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</si>
  <si>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</si>
  <si>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</si>
  <si>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</si>
  <si>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</si>
  <si>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</si>
  <si>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</si>
  <si>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</si>
  <si>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</si>
  <si>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</si>
  <si>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</si>
  <si>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</si>
  <si>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</si>
  <si>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07</t>
  </si>
  <si>
    <r>
      <t>²èàÔæ²ä²ÐàôÂÚàôÜ (</t>
    </r>
    <r>
      <rPr>
        <sz val="10"/>
        <rFont val="Arial Armenian"/>
        <family val="2"/>
      </rPr>
      <t>ïáÕ2710+ïáÕ2720+ïáÕ2730+ïáÕ2740+ïáÕ2750+ïáÕ2760</t>
    </r>
    <r>
      <rPr>
        <b/>
        <sz val="10"/>
        <rFont val="Arial Armenian"/>
        <family val="2"/>
      </rPr>
      <t>)</t>
    </r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</si>
  <si>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</si>
  <si>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</si>
  <si>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</si>
  <si>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</si>
  <si>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</si>
  <si>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</si>
  <si>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</si>
  <si>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´ÅßÏ³Ï³Ý ë³ñù»ñ ¨ ë³ñù³íáñáõÙÝ»ñ</t>
  </si>
  <si>
    <t>Therapeutic appliances and equipment</t>
  </si>
  <si>
    <t>²ñï³ÑÇí³Ý¹³Ýáó³ÛÇÝ Í³é³ÛáõÃÛáõÝÝ»ñ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</si>
  <si>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</si>
  <si>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</si>
  <si>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</si>
  <si>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</si>
  <si>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</si>
  <si>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 xml:space="preserve">êïáÙ³ïáÉá·Ç³Ï³Ý Í³é³ÛáõÃÛáõÝÝ»ñ 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</si>
  <si>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</si>
  <si>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</si>
  <si>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</si>
  <si>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</si>
  <si>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</si>
  <si>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</si>
  <si>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</si>
  <si>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</si>
  <si>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</si>
  <si>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</si>
  <si>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</si>
  <si>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</si>
  <si>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</si>
  <si>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</si>
  <si>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</si>
  <si>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</si>
  <si>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</si>
  <si>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</si>
  <si>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</si>
  <si>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</si>
  <si>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²éáÕç³å³Ñ³Ï³Ý Ñ³ñ³ÏÇó Í³é³ÛáõÃÛáõÝÝ»ñ ¨ Íñ³·ñ»ñ</t>
  </si>
  <si>
    <t>Health not elsewhere classified</t>
  </si>
  <si>
    <t>08</t>
  </si>
  <si>
    <r>
      <t xml:space="preserve">Ð²Ü¶Æêî, ØÞ²ÎàôÚÂ ºì ÎðàÜ </t>
    </r>
    <r>
      <rPr>
        <sz val="10"/>
        <rFont val="Arial Armenian"/>
        <family val="2"/>
      </rPr>
      <t>(ïáÕ2810+ïáÕ2820+ïáÕ2830+ïáÕ2840+ïáÕ2850+ïáÕ2860)</t>
    </r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</si>
  <si>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</si>
  <si>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</si>
  <si>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</si>
  <si>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</si>
  <si>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</si>
  <si>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</si>
  <si>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¶ñ³¹³ñ³ÝÝ»ñ</t>
  </si>
  <si>
    <t>Â³Ý·³ñ³ÝÝ»ñ ¨ óáõó³ëñ³ÑÝ»ñ</t>
  </si>
  <si>
    <t>Øß³ÏáõÛÃÇ ïÝ»ñ, ³ÏáõÙµÝ»ñ, Ï»ÝïñáÝÝ»ñ</t>
  </si>
  <si>
    <t>Cultural services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</si>
  <si>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</si>
  <si>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</si>
  <si>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</si>
  <si>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</si>
  <si>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</si>
  <si>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Broadcasting and Publishing Services</t>
  </si>
  <si>
    <t>Ð»éáõëï³é³¹ÇáÑ³Õáñ¹áõÙÝ»ñ</t>
  </si>
  <si>
    <t>Ðñ³ï³ñ³ÏãáõÃÛáõÝÝ»ñ, ËÙµ³·ñáõÃÛáõÝÝ»ñ</t>
  </si>
  <si>
    <t>î»Õ»Ï³ïíáõÃÛ³Ý Ó»éùµ»ñáõÙ</t>
  </si>
  <si>
    <t>Broadcasting and publishing services</t>
  </si>
  <si>
    <t>ÎñáÝ³Ï³Ý ¨ Ñ³ë³ñ³Ï³Ï³Ý ³ÛÉ Í³é³ÛáõÃÛáõÝÝ»ñ</t>
  </si>
  <si>
    <t>Religious and Other Community Services</t>
  </si>
  <si>
    <t>ºñÇï³ë³ñ¹³Ï³Ý Íñ³·ñ»ñ</t>
  </si>
  <si>
    <t>ø³Õ³ù³Ï³Ý Ïáõë³ÏóáõÃÛáõÝÝ»ñ, Ñ³ë³ñ³Ï³Ï³Ý Ï³½Ù³Ï»ñåáõÃÛáõÝÝ»ñ, ³ñÑÙÇáõÃÛáõÝÝ»ñ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</si>
  <si>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</si>
  <si>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</si>
  <si>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</si>
  <si>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</si>
  <si>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</si>
  <si>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Recreation, Culture and Religion Not Elsewhere Classified</t>
  </si>
  <si>
    <t>Recreation, culture and religion not elsewhere classified</t>
  </si>
  <si>
    <t>09</t>
  </si>
  <si>
    <r>
      <t xml:space="preserve">ÎðÂàôÂÚàôÜ </t>
    </r>
    <r>
      <rPr>
        <sz val="10"/>
        <rFont val="Arial Armenian"/>
        <family val="2"/>
      </rPr>
      <t>(ïáÕ2910+ïáÕ2920+ïáÕ2930+ïáÕ2940+ïáÕ2950+ïáÕ2960+ïáÕ2970+ïáÕ2980)</t>
    </r>
  </si>
  <si>
    <t>EDUCATION</t>
  </si>
  <si>
    <t>Ü³Ë³¹åñáó³Ï³Ý ¨ ï³ññ³Ï³Ý ÁÝ¹Ñ³Ýáõñ ÏñÃáõÃÛáõÝ</t>
  </si>
  <si>
    <t>Pre-primary and Primary Education</t>
  </si>
  <si>
    <t xml:space="preserve">Ü³Ë³¹åñáó³Ï³Ý ÏñÃáõÃÛáõÝ </t>
  </si>
  <si>
    <t>Pre-primary education</t>
  </si>
  <si>
    <t xml:space="preserve">î³ññ³Ï³Ý ÁÝ¹Ñ³Ýáõñ ÏñÃáõÃÛáõÝ </t>
  </si>
  <si>
    <t>Primary education</t>
  </si>
  <si>
    <t>ØÇçÝ³Ï³ñ· ÁÝ¹Ñ³Ýáõñ ÏñÃáõÃÛáõÝ</t>
  </si>
  <si>
    <t>Secondary Education</t>
  </si>
  <si>
    <t>ÐÇÙÝ³Ï³Ý ÁÝ¹Ñ³Ýáõñ ÏñÃáõÃÛáõÝ</t>
  </si>
  <si>
    <t>Lower-secondary education</t>
  </si>
  <si>
    <t>ØÇçÝ³Ï³ñ·(ÉñÇí) ÁÝ¹Ñ³Ýáõñ ÏñÃáõÃÛáõÝ</t>
  </si>
  <si>
    <t>Upper-secondary education</t>
  </si>
  <si>
    <t>Ü³ËÝ³Ï³Ý Ù³ëÝ³·Çï³Ï³Ý (³ñÑ»ëï³·áñÍ³Ï³Ý) ¨ ÙÇçÇÝ Ù³ëÝ³·Çï³Ï³Ý ÏñÃáõÃÛáõÝ</t>
  </si>
  <si>
    <t>Post-secondary Non-tertiary Education</t>
  </si>
  <si>
    <t>Ü³ËÝ³Ï³Ý Ù³ëÝ³·Çï³Ï³Ý (³ñÑ»ëï³·áñÍ³Ï³Ý) ÏñÃáõÃÛáõÝ</t>
  </si>
  <si>
    <t>Post-secondary non-tertiary education</t>
  </si>
  <si>
    <t>ØÇçÇÝ Ù³ëÝ³·Çï³Ï³Ý ÏñÃáõÃÛáõÝ</t>
  </si>
  <si>
    <t>´³ñÓñ³·áõÛÝ ÏñÃáõÃÛáõÝ</t>
  </si>
  <si>
    <t>Tertiary Education</t>
  </si>
  <si>
    <t>´³ñÓñ³·áõÛÝ Ù³ëÝ³·Çï³Ï³Ý ÏñÃáõÃÛáõÝ</t>
  </si>
  <si>
    <t>First stage of tertiary education</t>
  </si>
  <si>
    <t>Ð»ïµáõÑ³Ï³Ý Ù³ëÝ³·Çï³Ï³Ý ÏñÃáõÃÛáõÝ</t>
  </si>
  <si>
    <t>Second stage of tertiary education</t>
  </si>
  <si>
    <t xml:space="preserve">Àëï Ù³Ï³ñ¹³ÏÝ»ñÇ ã¹³ë³Ï³ñ·íáÕ ÏñÃáõÃÛáõÝ </t>
  </si>
  <si>
    <t>Education Not Definable By Level</t>
  </si>
  <si>
    <t>²ñï³¹åñáó³Ï³Ý ¹³ëïÇ³ñ³ÏáõÃÛáõÝ</t>
  </si>
  <si>
    <t>Èñ³óáõóÇã ÏñÃáõÃÛáõÝ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</si>
  <si>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</si>
  <si>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</si>
  <si>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</si>
  <si>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</si>
  <si>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</si>
  <si>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</si>
  <si>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</si>
  <si>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</si>
  <si>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</si>
  <si>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10</t>
  </si>
  <si>
    <r>
      <t xml:space="preserve">êàòÆ²È²Î²Ü ä²Þîä²ÜàôÂÚàôÜ </t>
    </r>
    <r>
      <rPr>
        <sz val="10"/>
        <rFont val="Arial Armenian"/>
        <family val="2"/>
      </rPr>
      <t xml:space="preserve">(ïáÕ3010+ïáÕ3020+ïáÕ3030+ïáÕ3040+ïáÕ3050+ïáÕ3060+ïáÕ3070+ïáÕ3080+ïáÕ3090) </t>
    </r>
  </si>
  <si>
    <t>SOCIAL PROTECTION</t>
  </si>
  <si>
    <t>ì³ï³éáÕçáõÃÛáõÝ ¨ ³Ý³ßË³ïáõÝ³ÏáõÃÛáõÝ</t>
  </si>
  <si>
    <t>Sickness and Disability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</si>
  <si>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</si>
  <si>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</si>
  <si>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</si>
  <si>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</si>
  <si>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</si>
  <si>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</si>
  <si>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</si>
  <si>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</si>
  <si>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</si>
  <si>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</si>
  <si>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</si>
  <si>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</si>
  <si>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</si>
  <si>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</si>
  <si>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</si>
  <si>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</si>
  <si>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</si>
  <si>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</si>
  <si>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</si>
  <si>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</si>
  <si>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</si>
  <si>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</si>
  <si>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</si>
  <si>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</si>
  <si>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</si>
  <si>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êáóÇ³É³Ï³Ý å³ßïå³ÝáõÃÛ³ÝÁ ïñ³Ù³¹ñíáÕ ûÅ³¹³Ï Í³é³ÛáõÃÛáõÝÝ»ñ (³ÛÉ ¹³ë»ñÇÝ ãå³ïÏ³ÝáÕ)</t>
  </si>
  <si>
    <t>11</t>
  </si>
  <si>
    <r>
      <t xml:space="preserve">ÐÆØÜ²Î²Ü ´²ÄÆÜÜºðÆÜ â¸²êìàÔ ä²Ðàôêî²ÚÆÜ üàÜ¸ºð </t>
    </r>
    <r>
      <rPr>
        <sz val="10"/>
        <rFont val="Arial Armenian"/>
        <family val="2"/>
      </rPr>
      <t>(ïáÕ3110)</t>
    </r>
  </si>
  <si>
    <t xml:space="preserve">ÐÐ Ï³é³í³ñáõÃÛ³Ý ¨ Ñ³Ù³ÛÝùÝ»ñÇ å³Ñáõëï³ÛÇÝ ýáÝ¹ </t>
  </si>
  <si>
    <t>ÐÐ Ñ³Ù³ÛÝùÝ»ñÇ å³Ñáõëï³ÛÇÝ ýáÝ¹</t>
  </si>
  <si>
    <t>ՀԱՄԱՅՆՔԻ ԲՅՈՒՋԵԻ ԾԱԽՍԵՐԸ` ԸՍՏ ԲՅՈՒՋԵՏԱՅԻՆ ԾԱԽՍԵՐԻ ՏՆՏԵՍԱԳԻՏԱԿԱՆ ԴԱՍԱԿԱՐԳՄԱՆ</t>
  </si>
  <si>
    <t>հազար  դրամով</t>
  </si>
  <si>
    <t> Տողի NN</t>
  </si>
  <si>
    <t>Բյուջետային ծախսերի տնտեսագիտական դասակարգման հոդվածների</t>
  </si>
  <si>
    <t>Նախ.</t>
  </si>
  <si>
    <t>ճշտ.</t>
  </si>
  <si>
    <t>ֆոնդային մաս</t>
  </si>
  <si>
    <t>անվանումները</t>
  </si>
  <si>
    <t> NN</t>
  </si>
  <si>
    <t>ԸՆԴԱՄԵՆԸ ԾԱԽՍԵՐ </t>
  </si>
  <si>
    <t>(տող 4050 + տող 5000 + տող 6000)</t>
  </si>
  <si>
    <t>այդ թվում`</t>
  </si>
  <si>
    <t>Ա. ԸՆԹԱՑԻԿ ԾԱԽՍԵՐ՝ (տող 4100 + տող 4200 + տող 4300 + տող 4400 + տող 4500+ տող 4600 + տող 4700)</t>
  </si>
  <si>
    <t>x</t>
  </si>
  <si>
    <t>1.1 ԱՇԽԱՏԱՆՔԻ ՎԱՐՁԱՏՐՈՒԹՅՈՒՆ (տող 4110 + տող 4120 + տող 4130)</t>
  </si>
  <si>
    <r>
      <t>ԴՐԱՄՈՎ ՎՃԱՐՎՈՂ ԱՇԽԱՏԱՎԱՐՁԵՐ ԵՎ ՀԱՎԵԼԱՎՃԱՐՆԵՐ </t>
    </r>
    <r>
      <rPr>
        <sz val="11"/>
        <color theme="1"/>
        <rFont val="Times New Roman"/>
        <family val="1"/>
        <charset val="204"/>
      </rPr>
      <t>(տող 4111 + տող 4112 + տող 4114)</t>
    </r>
  </si>
  <si>
    <t>որից`</t>
  </si>
  <si>
    <t> -Աշխատողների աշխատավարձեր և հավելավճարներ</t>
  </si>
  <si>
    <t> - Պարգևատրումներ, դրամական խրախուսումներ և հատուկ վճարներ</t>
  </si>
  <si>
    <t> -Այլ վարձատրություններ</t>
  </si>
  <si>
    <r>
      <t>ԲՆԵՂԵՆ ԱՇԽԱՏԱՎԱՐՁԵՐ ԵՎ ՀԱՎԵԼԱՎՃԱՐՆԵՐ </t>
    </r>
    <r>
      <rPr>
        <sz val="11"/>
        <color theme="1"/>
        <rFont val="Times New Roman"/>
        <family val="1"/>
        <charset val="204"/>
      </rPr>
      <t>(տող 4121)</t>
    </r>
  </si>
  <si>
    <t> -Բնեղեն աշխատավարձեր և հավելավճարներ</t>
  </si>
  <si>
    <r>
      <t>ՓԱՍՏԱՑԻ ՍՈՑԻԱԼԱԿԱՆ ԱՊԱՀՈՎՈՒԹՅԱՆ ՎՃԱՐՆԵՐ</t>
    </r>
    <r>
      <rPr>
        <sz val="11"/>
        <color theme="1"/>
        <rFont val="Times New Roman"/>
        <family val="1"/>
        <charset val="204"/>
      </rPr>
      <t>(տող 4131)</t>
    </r>
  </si>
  <si>
    <t> -Սոցիալական ապահովության վճարներ</t>
  </si>
  <si>
    <t>1.2 ԾԱՌԱՅՈՒԹՅՈՒՆՆԵՐԻ ԵՎ ԱՊՐԱՆՔՆԵՐԻ ՁԵՌՔԲԵՐՈՒՄ (տող 4210 + տող 4220 + տող 4230 + տող 4240 + տող 4250 + տող 4260)</t>
  </si>
  <si>
    <r>
      <t>ՇԱՐՈՒՆԱԿԱԿԱՆ ԾԱԽՍԵՐ</t>
    </r>
    <r>
      <rPr>
        <sz val="11"/>
        <color theme="1"/>
        <rFont val="Times New Roman"/>
        <family val="1"/>
        <charset val="204"/>
      </rPr>
      <t>(տող 4211 + տող 4212 + տող 4213 + տող 4214 + տող 4215 + տող 4216 + տող 4217)</t>
    </r>
  </si>
  <si>
    <t> -Գործառնական և բանկային ծառայությունների ծախսեր</t>
  </si>
  <si>
    <r>
      <t> -</t>
    </r>
    <r>
      <rPr>
        <sz val="11"/>
        <color theme="1"/>
        <rFont val="Times New Roman"/>
        <family val="1"/>
        <charset val="204"/>
      </rPr>
      <t>Էներգետիկ ծառայություններ</t>
    </r>
  </si>
  <si>
    <t> -Կոմունալ ծառայություններ</t>
  </si>
  <si>
    <t> -Կապի ծառայություններ</t>
  </si>
  <si>
    <t> -Ապահովագրական ծախսեր</t>
  </si>
  <si>
    <t> -Գույքի և սարքավորումների վարձակալություն</t>
  </si>
  <si>
    <t> -Արտագերատեսչական ծախսեր</t>
  </si>
  <si>
    <r>
      <t> ԳՈՐԾՈՒՂՈՒՄՆԵՐԻ ԵՎ ՇՐՋԱԳԱՅՈՒԹՅՈՒՆՆԵՐԻ ԾԱԽՍԵՐ </t>
    </r>
    <r>
      <rPr>
        <sz val="11"/>
        <color theme="1"/>
        <rFont val="Times New Roman"/>
        <family val="1"/>
        <charset val="204"/>
      </rPr>
      <t>(տող 4221 + տող 4222 + տող 4223)</t>
    </r>
  </si>
  <si>
    <t> -Ներքին գործուղումներ</t>
  </si>
  <si>
    <t> -Արտասահմանյան գործուղումների գծով ծախսեր</t>
  </si>
  <si>
    <t> -Այլ տրանսպորտային ծախսեր</t>
  </si>
  <si>
    <r>
      <t>ՊԱՅՄԱՆԱԳՐԱՅԻՆ ԱՅԼ ԾԱՌԱՅՈՒԹՅՈՒՆՆԵՐԻ ՁԵՌՔԲԵՐՈՒՄ </t>
    </r>
    <r>
      <rPr>
        <sz val="11"/>
        <color theme="1"/>
        <rFont val="Times New Roman"/>
        <family val="1"/>
        <charset val="204"/>
      </rPr>
      <t>(տող 4231 + տող 4232 + տող 4233 + տող 4234 + տող 4235 + տող 4236 + տող 4237 + տող 4238)</t>
    </r>
  </si>
  <si>
    <t> -Վարչական ծառայություններ</t>
  </si>
  <si>
    <t> -Համակարգչային ծառայություններ</t>
  </si>
  <si>
    <t> -Աշխատակազմի մասնագիտական զարգացման ծառայություններ</t>
  </si>
  <si>
    <t> -Տեղակատվական ծառայություններ</t>
  </si>
  <si>
    <t> -Կառավարչական ծառայություններ</t>
  </si>
  <si>
    <t> - Կենցաղային և հանրային սննդի ծառայություններ</t>
  </si>
  <si>
    <t> -Ներկայացուցչական ծախսեր</t>
  </si>
  <si>
    <t> -Ընդհանուր բնույթի այլ ծառայություններ</t>
  </si>
  <si>
    <t> ԱՅԼ ՄԱՍՆԱԳԻՏԱԿԱՆ ԾԱՌԱՅՈՒԹՅՈՒՆՆԵՐԻ ՁԵՌՔԲԵՐՈՒՄ </t>
  </si>
  <si>
    <t>(տող 4241)</t>
  </si>
  <si>
    <t> -Մասնագիտական ծառայություններ</t>
  </si>
  <si>
    <r>
      <t>ԸՆԹԱՑԻԿ ՆՈՐՈԳՈՒՄ ԵՎ ՊԱՀՊԱՆՈՒՄ (ծառայություններ և նյութեր) </t>
    </r>
    <r>
      <rPr>
        <sz val="11"/>
        <color theme="1"/>
        <rFont val="Times New Roman"/>
        <family val="1"/>
        <charset val="204"/>
      </rPr>
      <t>(տող 4251 + տող 4252)</t>
    </r>
  </si>
  <si>
    <t> -Շենքերի և կառույցների ընթացիկ նորոգում և պահպանում</t>
  </si>
  <si>
    <t> -Մեքենաների և սարքավորումների ընթացիկ նորոգում և պահպանում</t>
  </si>
  <si>
    <r>
      <t> ՆՅՈՒԹԵՐ </t>
    </r>
    <r>
      <rPr>
        <sz val="11"/>
        <color theme="1"/>
        <rFont val="Times New Roman"/>
        <family val="1"/>
        <charset val="204"/>
      </rPr>
      <t>(տող 4261 + տող 4262 + տող 4263 + տող 4264 + տող 4265 + տող 4266 +</t>
    </r>
  </si>
  <si>
    <t>տող 4267 + տող 4268)</t>
  </si>
  <si>
    <t> -Գրասենյակային նյութեր և հագուստ</t>
  </si>
  <si>
    <t> -Գյուղատնտեսական ապրանքներ</t>
  </si>
  <si>
    <t> -Վերապատրաստման և ուսուցման նյութեր (աշխատողների վերապատրաստում)</t>
  </si>
  <si>
    <t> -Տրանսպորտային նյութեր</t>
  </si>
  <si>
    <t> -Շրջակա միջավայրի պաշտպանության և գիտական նյութեր</t>
  </si>
  <si>
    <t> -Առողջապահական և լաբորատոր նյութեր</t>
  </si>
  <si>
    <t> -Կենցաղային և հանրային սննդի նյութեր</t>
  </si>
  <si>
    <t> -Հատուկ նպատակային այլ նյութեր</t>
  </si>
  <si>
    <t>1.3 ՏՈԿՈՍԱՎՃԱՐՆԵՐ (տող 4310 + տող 4320 + տող 4330)</t>
  </si>
  <si>
    <r>
      <t>ՆԵՐՔԻՆ ՏՈԿՈՍԱՎՃԱՐՆԵՐ</t>
    </r>
    <r>
      <rPr>
        <sz val="11"/>
        <color theme="1"/>
        <rFont val="Times New Roman"/>
        <family val="1"/>
        <charset val="204"/>
      </rPr>
      <t>(տող 4311 + տող 4312)</t>
    </r>
  </si>
  <si>
    <t> -Ներքին արժեթղթերի տոկոսավճարներ</t>
  </si>
  <si>
    <t> -Ներքին վարկերի տոկոսավճարներ</t>
  </si>
  <si>
    <r>
      <t>ԱՐՏԱՔԻՆ ՏՈԿՈՍԱՎՃԱՐՆԵՐ </t>
    </r>
    <r>
      <rPr>
        <sz val="11"/>
        <color theme="1"/>
        <rFont val="Times New Roman"/>
        <family val="1"/>
        <charset val="204"/>
      </rPr>
      <t>(տող 4321 + տող 4322)</t>
    </r>
  </si>
  <si>
    <t> -Արտաքին արժեթղթերի գծով տոկոսավճարներ</t>
  </si>
  <si>
    <t> -Արտաքին վարկերի գծով տոկոսավճարներ</t>
  </si>
  <si>
    <r>
      <t>ՓՈԽԱՌՈՒԹՅՈՒՆՆԵՐԻ ՀԵՏ ԿԱՊՎԱԾ ՎՃԱՐՆԵՐ </t>
    </r>
    <r>
      <rPr>
        <sz val="11"/>
        <color theme="1"/>
        <rFont val="Times New Roman"/>
        <family val="1"/>
        <charset val="204"/>
      </rPr>
      <t>(տող 4331 + տող 4332 + տող 4333)</t>
    </r>
  </si>
  <si>
    <t> -Փոխանակման կուրսերի բացասական տարբերություն</t>
  </si>
  <si>
    <t> -Տույժեր</t>
  </si>
  <si>
    <t> -Փոխառությունների գծով տուրքեր</t>
  </si>
  <si>
    <t>1.4 ՍՈՒԲՍԻԴԻԱՆԵՐ (տող 4410 + տող 4420)</t>
  </si>
  <si>
    <r>
      <t>ՍՈՒԲՍԻԴԻԱՆԵՐ ՊԵՏԱԿԱՆ (ՀԱՄԱՅՆՔԱՅԻՆ) ԿԱԶՄԱԿԵՐՊՈՒԹՅՈՒՆՆԵՐԻՆ</t>
    </r>
    <r>
      <rPr>
        <sz val="11"/>
        <color theme="1"/>
        <rFont val="Times New Roman"/>
        <family val="1"/>
        <charset val="204"/>
      </rPr>
      <t>(տող 4411 + տող 4412)</t>
    </r>
  </si>
  <si>
    <t> -Սուբսիդիաներ ոչ ֆինանսական պետական (hամայնքային) կազմակերպություններին</t>
  </si>
  <si>
    <t> -Սուբսիդիաներ ֆինանսական պետական (hամայնքային) կազմակերպություններին</t>
  </si>
  <si>
    <r>
      <t>ՍՈՒԲՍԻԴԻԱՆԵՐ ՈՉ ՊԵՏԱԿԱՆ (ՈՉ ՀԱՄԱՅՆՔԱՅԻՆ) ԿԱԶՄԱԿԵՐՊՈՒԹՅՈՒՆՆԵՐԻՆ</t>
    </r>
    <r>
      <rPr>
        <sz val="11"/>
        <color theme="1"/>
        <rFont val="Times New Roman"/>
        <family val="1"/>
        <charset val="204"/>
      </rPr>
      <t>(տող 4421 + տող 4422)</t>
    </r>
  </si>
  <si>
    <t> -Սուբսիդիաներ ոչ պետական (ոչ hամայնքային) ոչ ֆինանսական կազմակերպություններին</t>
  </si>
  <si>
    <t> -Սուբսիդիաներ ոչ պետական (ոչ hամայնքային) ֆինանսական կազմակերպություններին</t>
  </si>
  <si>
    <t>1.5 ԴՐԱՄԱՇՆՈՐՀՆԵՐ (տող 4510 + տող 4520 + տող 4530 + տող 4540)</t>
  </si>
  <si>
    <r>
      <t>ԴՐԱՄԱՇՆՈՐՀՆԵՐ ՕՏԱՐԵՐԿՐՅԱ ԿԱՌԱՎԱՐՈՒԹՅՈՒՆՆԵՐԻՆ</t>
    </r>
    <r>
      <rPr>
        <sz val="11"/>
        <color theme="1"/>
        <rFont val="Times New Roman"/>
        <family val="1"/>
        <charset val="204"/>
      </rPr>
      <t>(տող 4511 + տող 4512)</t>
    </r>
  </si>
  <si>
    <t> -Ընթացիկ դրամաշնորհներ օտարերկրյա կառավարություններին</t>
  </si>
  <si>
    <t> -Կապիտալ դրամաշնորհներ օտարերկրյա կառավարություններին</t>
  </si>
  <si>
    <r>
      <t>ԴՐԱՄԱՇՆՈՐՀՆԵՐ ՄԻՋԱԶԳԱՅԻՆ ԿԱԶՄԱԿԵՐՊՈՒԹՅՈՒՆՆԵՐԻՆ</t>
    </r>
    <r>
      <rPr>
        <sz val="11"/>
        <color theme="1"/>
        <rFont val="Times New Roman"/>
        <family val="1"/>
        <charset val="204"/>
      </rPr>
      <t>(տող 4521 + տող 4522)</t>
    </r>
  </si>
  <si>
    <t> -Ընթացիկ դրամաշնորհներ միջազգային կազմակերպություններին</t>
  </si>
  <si>
    <t> -Կապիտալ դրամաշնորհներ միջազգային կազմակերպություններին</t>
  </si>
  <si>
    <r>
      <t>ԸՆԹԱՑԻԿ ԴՐԱՄԱՇՆՈՐՀՆԵՐ ՊԵՏԱԿԱՆ ՀԱՏՎԱԾԻ ԱՅԼ ՄԱԿԱՐԴԱԿՆԵՐԻՆ</t>
    </r>
    <r>
      <rPr>
        <sz val="11"/>
        <color theme="1"/>
        <rFont val="Times New Roman"/>
        <family val="1"/>
        <charset val="204"/>
      </rPr>
      <t> (տող 4531 + տող 4532 + տող 4533)</t>
    </r>
  </si>
  <si>
    <t> - Ընթացիկ դրամաշնորհներ պետական և համայնքների ոչ առևտրային կազմակերպություններին</t>
  </si>
  <si>
    <t> - Ընթացիկ դրամաշնորհներ պետական և համայնքների առևտրային կազմակերպություններին</t>
  </si>
  <si>
    <t> - Այլ ընթացիկ դրամաշնորհներ (տող 4534 + տող 4537 + տող 4538)</t>
  </si>
  <si>
    <t> - տեղական ինքնակառավարման մարմիններին (տող 4535 + տող 4536)</t>
  </si>
  <si>
    <t> Երևանի համաքաղաքային ծախսերի ֆինանսավորման համար</t>
  </si>
  <si>
    <t>այլ համայնքներին</t>
  </si>
  <si>
    <t> - ՀՀ պետական բյուջեին</t>
  </si>
  <si>
    <t> - այլ</t>
  </si>
  <si>
    <r>
      <t>ԿԱՊԻՏԱԼ ԴՐԱՄԱՇՆՈՐՀՆԵՐ ՊԵՏԱԿԱՆ ՀԱՏՎԱԾԻ ԱՅԼ ՄԱԿԱՐԴԱԿՆԵՐԻՆ</t>
    </r>
    <r>
      <rPr>
        <sz val="11"/>
        <color theme="1"/>
        <rFont val="Times New Roman"/>
        <family val="1"/>
        <charset val="204"/>
      </rPr>
      <t> (տող 4541 + տող 4542 + տող 4543)</t>
    </r>
  </si>
  <si>
    <t> -Կապիտալ դրամաշնորհներ պետական և համայնքների ոչ առևտրային կազմակերպություններին</t>
  </si>
  <si>
    <t> -Կապիտալ դրամաշնորհներ պետական և համայնքների առևտրային կազմակերպություններին</t>
  </si>
  <si>
    <t> -Այլ կապիտալ դրամաշնորհներ </t>
  </si>
  <si>
    <t>(տող 4544 + տող 4547 + տող 4548)</t>
  </si>
  <si>
    <t> - տեղական ինքնակառավարման մարմիններին (տող 4545 + տող 4546)</t>
  </si>
  <si>
    <t>ՀՀ այլ համայնքներին</t>
  </si>
  <si>
    <r>
      <t>1.6 ՍՈՑԻԱԼԱԿԱՆ ՆՊԱՍՏՆԵՐ ԵՎ ԿԵՆՍԱԹՈՇԱԿՆԵՐ </t>
    </r>
    <r>
      <rPr>
        <sz val="11"/>
        <color theme="1"/>
        <rFont val="Times New Roman"/>
        <family val="1"/>
        <charset val="204"/>
      </rPr>
      <t>(տող 4610 + տող 4630 + տող 4640)</t>
    </r>
  </si>
  <si>
    <t>ՍՈՑԻԱԼԱԿԱՆ ԱՊԱՀՈՎՈՒԹՅԱՆ ՆՊԱՍՏՆԵՐ</t>
  </si>
  <si>
    <t> - Տնային տնտեսություններին դրամով վճարվող սոցիալական ապահովության վճարներ</t>
  </si>
  <si>
    <t> - Սոցիալական ապահովության բնեղեն նպաստներ ծառայություններ մատուցողներին</t>
  </si>
  <si>
    <r>
      <t> ՍՈՑԻԱԼԱԿԱՆ ՕԳՆՈՒԹՅԱՆ ԴՐԱՄԱԿԱՆ ԱՐՏԱՀԱՅՏՈՒԹՅԱՄԲ ՆՊԱՍՏՆԵՐ (ԲՅՈՒՋԵԻՑ) </t>
    </r>
    <r>
      <rPr>
        <sz val="11"/>
        <color theme="1"/>
        <rFont val="Times New Roman"/>
        <family val="1"/>
        <charset val="204"/>
      </rPr>
      <t>(տող 4631 + տող 4632 + տող 4633 + տող 4634)</t>
    </r>
  </si>
  <si>
    <t> -Հուղարկավորության նպաստներ բյուջեից</t>
  </si>
  <si>
    <t> -Կրթական, մշակութային և սպորտային նպաստներ բյուջեից</t>
  </si>
  <si>
    <t> -Բնակարանային նպաստներ բյուջեից</t>
  </si>
  <si>
    <t> -Այլ նպաստներ բյուջեից</t>
  </si>
  <si>
    <r>
      <t> ԿԵՆՍԱԹՈՇԱԿՆԵՐ </t>
    </r>
    <r>
      <rPr>
        <sz val="11"/>
        <color theme="1"/>
        <rFont val="Times New Roman"/>
        <family val="1"/>
        <charset val="204"/>
      </rPr>
      <t>(տող 4641)</t>
    </r>
  </si>
  <si>
    <t> -Կենսաթոշակներ</t>
  </si>
  <si>
    <r>
      <t>1.7 ԱՅԼ ԾԱԽՍԵՐ </t>
    </r>
    <r>
      <rPr>
        <sz val="11"/>
        <color theme="1"/>
        <rFont val="Times New Roman"/>
        <family val="1"/>
        <charset val="204"/>
      </rPr>
      <t>(տող 4710 + տող 4720 + տող 4730 + տող 4740 + տող 4750 + տող 4760+ տող 4770)</t>
    </r>
  </si>
  <si>
    <r>
      <t>ՆՎԻՐԱՏՎՈՒԹՅՈՒՆՆԵՐ ՈՉ ԿԱՌԱՎԱՐԱԿԱՆ (ՀԱՍԱՐԱԿԱԿԱՆ) ԿԱԶՄԱԿԵՐՊՈՒԹՅՈՒՆՆԵՐԻՆ</t>
    </r>
    <r>
      <rPr>
        <sz val="11"/>
        <color theme="1"/>
        <rFont val="Times New Roman"/>
        <family val="1"/>
        <charset val="204"/>
      </rPr>
      <t>(տող 4711 + տող 4712)</t>
    </r>
  </si>
  <si>
    <t> - Տնային տնտեսություններին ծառայություններ մատուցող` շահույթ չհետապնդող կազմակերպություններին նվիրատվություններ</t>
  </si>
  <si>
    <t> -Նվիրատվություններ այլ շահույթ չհետապնդող կազմակերպություններին</t>
  </si>
  <si>
    <r>
      <t>ՀԱՐԿԵՐ, ՊԱՐՏԱԴԻՐ ՎՃԱՐՆԵՐ ԵՎ ՏՈՒՅԺԵՐ, ՈՐՈՆՔ ԿԱՌԱՎԱՐՄԱՆ ՏԱՐԲԵՐ ՄԱԿԱՐԴԱԿՆԵՐԻ ԿՈՂՄԻՑ ԿԻՐԱՌՎՈՒՄ ԵՆ ՄԻՄՅԱՆՑ ՆԿԱՏՄԱՄԲ </t>
    </r>
    <r>
      <rPr>
        <sz val="11"/>
        <color theme="1"/>
        <rFont val="Times New Roman"/>
        <family val="1"/>
        <charset val="204"/>
      </rPr>
      <t>(տող 4721 + տող 4722 + տող 4723 + տող 4724)</t>
    </r>
  </si>
  <si>
    <t> -Աշխատավարձի ֆոնդ</t>
  </si>
  <si>
    <t> -Այլ հարկեր</t>
  </si>
  <si>
    <t> -Պարտադիր վճարներ</t>
  </si>
  <si>
    <t> -Պետական հատվածի տարբեր մակարդակների կողմից միմյանց նկատմամբ կիրառվող տույժեր</t>
  </si>
  <si>
    <r>
      <t>ԴԱՏԱՐԱՆՆԵՐԻ ԿՈՂՄԻՑ ՆՇԱՆԱԿՎԱԾ ՏՈՒՅԺԵՐ ԵՎ ՏՈՒԳԱՆՔՆԵՐ </t>
    </r>
    <r>
      <rPr>
        <sz val="11"/>
        <color theme="1"/>
        <rFont val="Times New Roman"/>
        <family val="1"/>
        <charset val="204"/>
      </rPr>
      <t>(տող 4731)</t>
    </r>
  </si>
  <si>
    <t> -Դատարանների կողմից նշանակված տույժեր և տուգանքներ</t>
  </si>
  <si>
    <r>
      <t> ԲՆԱԿԱՆ ԱՂԵՏՆԵՐԻՑ ԿԱՄ ԱՅԼ ԲՆԱԿԱՆ ՊԱՏՃԱՌՆԵՐՈՎ ԱՌԱՋԱՑԱԾ ՎՆԱՍՆԵՐԻ ԿԱՄ ՎՆԱՍՎԱԾՔՆԵՐԻ ՎԵՐԱԿԱՆԳՆՈՒՄ </t>
    </r>
    <r>
      <rPr>
        <sz val="11"/>
        <color theme="1"/>
        <rFont val="Times New Roman"/>
        <family val="1"/>
        <charset val="204"/>
      </rPr>
      <t>(տող 4741 + տող 4742)</t>
    </r>
  </si>
  <si>
    <t> -Բնական աղետներից առաջացած վնասվածքների կամ վնասների վերականգնում</t>
  </si>
  <si>
    <t> -Այլ բնական պատճառներով ստացած վնասվածքների վերականգնում</t>
  </si>
  <si>
    <r>
      <t>ԿԱՌԱՎԱՐՄԱՆ ՄԱՐՄԻՆՆԵՐԻ ԳՈՐԾՈՒՆԵՈՒԹՅԱՆ ՀԵՏԵՎԱՆՔՈՎ ԱՌԱՋԱՑԱԾ ՎՆԱՍՆԵՐԻ ԿԱՄ ՎՆԱՍՎԱԾՔՆԵՐԻ ՎԵՐԱԿԱՆԳՆՈՒՄ </t>
    </r>
    <r>
      <rPr>
        <sz val="11"/>
        <color theme="1"/>
        <rFont val="Times New Roman"/>
        <family val="1"/>
        <charset val="204"/>
      </rPr>
      <t>(տող 4751)</t>
    </r>
  </si>
  <si>
    <t> -Կառավարման մարմինների գործունեության հետևանքով առաջացած վնասվածքների կամ վնասների վերականգնում</t>
  </si>
  <si>
    <r>
      <t> ԱՅԼ ԾԱԽՍԵՐ </t>
    </r>
    <r>
      <rPr>
        <sz val="11"/>
        <color theme="1"/>
        <rFont val="Times New Roman"/>
        <family val="1"/>
        <charset val="204"/>
      </rPr>
      <t>(տող 4761)</t>
    </r>
  </si>
  <si>
    <t> -Այլ ծախսեր</t>
  </si>
  <si>
    <r>
      <t>ՊԱՀՈՒՍՏԱՅԻՆ ՄԻՋՈՑՆԵՐ</t>
    </r>
    <r>
      <rPr>
        <sz val="11"/>
        <color theme="1"/>
        <rFont val="Times New Roman"/>
        <family val="1"/>
        <charset val="204"/>
      </rPr>
      <t>(տող 4771)</t>
    </r>
  </si>
  <si>
    <t> 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</si>
  <si>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</si>
  <si>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(տող 5100 + տող 5200 + տող 5300 + տող 5400)</t>
  </si>
  <si>
    <t>1.1. ՀԻՄՆԱԿԱՆ ՄԻՋՈՑՆԵՐ (տող 5110 + տող 5120 + տող 5130)</t>
  </si>
  <si>
    <r>
      <t>ՇԵՆՔԵՐ ԵՎ ՇԻՆՈՒԹՅՈՒՆՆԵՐ </t>
    </r>
    <r>
      <rPr>
        <sz val="11"/>
        <color theme="1"/>
        <rFont val="Times New Roman"/>
        <family val="1"/>
        <charset val="204"/>
      </rPr>
      <t>(տող 5111 + տող 5112 + տող 5113)</t>
    </r>
  </si>
  <si>
    <t> - Շենքերի և շինությունների ձեռքբերում</t>
  </si>
  <si>
    <t> - Շենքերի և շինությունների կառուցում</t>
  </si>
  <si>
    <t> - Շենքերի և շինությունների կապիտալ վերանորոգում</t>
  </si>
  <si>
    <r>
      <t>ՄԵՔԵՆԱՆԵՐ ԵՎ ՍԱՐՔԱՎՈՐՈՒՄՆԵՐ </t>
    </r>
    <r>
      <rPr>
        <sz val="11"/>
        <color theme="1"/>
        <rFont val="Times New Roman"/>
        <family val="1"/>
        <charset val="204"/>
      </rPr>
      <t>(տող 5121 + տող 5122 + տող 5123)</t>
    </r>
  </si>
  <si>
    <t> - Տրանսպորտային սարքավորումներ</t>
  </si>
  <si>
    <t> - Վարչական սարքավորումներ</t>
  </si>
  <si>
    <t> - Այլ մեքենաներ և սարքավորումներ</t>
  </si>
  <si>
    <r>
      <t> ԱՅԼ ՀԻՄՆԱԿԱՆ ՄԻՋՈՑՆԵՐ</t>
    </r>
    <r>
      <rPr>
        <sz val="11"/>
        <color theme="1"/>
        <rFont val="Times New Roman"/>
        <family val="1"/>
        <charset val="204"/>
      </rPr>
      <t>(տող 5131 + տող 5132 + տող 5133 + տող 5134)</t>
    </r>
  </si>
  <si>
    <t> -Աճեցվող ակտիվներ</t>
  </si>
  <si>
    <t> - Ոչ նյութական հիմնական միջոցներ</t>
  </si>
  <si>
    <t> - Գեոդեզիական քարտեզագրական ծախսեր</t>
  </si>
  <si>
    <t> - Նախագծահետազոտական ծախսեր</t>
  </si>
  <si>
    <r>
      <t>1.2 ՊԱՇԱՐՆԵՐ </t>
    </r>
    <r>
      <rPr>
        <sz val="11"/>
        <color theme="1"/>
        <rFont val="Times New Roman"/>
        <family val="1"/>
        <charset val="204"/>
      </rPr>
      <t>(տող 5211 + տող 5221 + տող 5231 + տող 5241)</t>
    </r>
  </si>
  <si>
    <t> - Համայնքային նշանակության ռազմավարական պաշարներ</t>
  </si>
  <si>
    <t> - Նյութեր և պարագաներ</t>
  </si>
  <si>
    <t> - Վերավաճառքի համար նախատեսված ապրանքներ</t>
  </si>
  <si>
    <t> -Սպառման նպատակով պահվող պաշարներ</t>
  </si>
  <si>
    <r>
      <t>1.3 ԲԱՐՁՐԱՐԺԵՔ ԱԿՏԻՎՆԵՐ </t>
    </r>
    <r>
      <rPr>
        <sz val="11"/>
        <color theme="1"/>
        <rFont val="Times New Roman"/>
        <family val="1"/>
        <charset val="204"/>
      </rPr>
      <t>(տող 5311)</t>
    </r>
  </si>
  <si>
    <t> -Բարձրարժեք ակտիվներ</t>
  </si>
  <si>
    <t>1.4 ՉԱՐՏԱԴՐՎԱԾ ԱԿՏԻՎՆԵՐ </t>
  </si>
  <si>
    <t>(տող 5411 + տող 5421 + տող 5431 + տող 5441)</t>
  </si>
  <si>
    <t> -Հող</t>
  </si>
  <si>
    <t> -Ընդերքային ակտիվներ</t>
  </si>
  <si>
    <t> -Այլ բնական ծագում ունեցող ակտիվներ</t>
  </si>
  <si>
    <t> -Ոչ նյութական չարտադրված ակտիվներ</t>
  </si>
  <si>
    <t> Գ. ՈՉ ՖԻՆԱՆՍԱԿԱՆ ԱԿՏԻՎՆԵՐԻ ԻՐԱՑՈՒՄԻՑ ՄՈՒՏՔԵՐ (տող 6100 + տող 6200 + տող 6300 + տող 6400)</t>
  </si>
  <si>
    <t>ՀԻՄՆԱԿԱՆ ՄԻՋՈՑՆԵՐԻ ԻՐԱՑՈՒՄԻՑ ՄՈՒՏՔԵՐ (տող 6110 + տող 6120 + տող 6130)</t>
  </si>
  <si>
    <t>ԱՆՇԱՐԺ ԳՈՒՅՔԻ ԻՐԱՑՈՒՄԻՑ ՄՈՒՏՔԵՐ</t>
  </si>
  <si>
    <t>ՇԱՐԺԱԿԱՆ ԳՈՒՅՔԻ ԻՐԱՑՈՒՄԻՑ ՄՈՒՏՔԵՐ</t>
  </si>
  <si>
    <t>ԱՅԼ ՀԻՄՆԱԿԱՆ ՄԻՋՈՑՆԵՐԻ ԻՐԱՑՈՒՄԻՑ ՄՈՒՏՔԵՐ</t>
  </si>
  <si>
    <t>ՊԱՇԱՐՆԵՐԻ ԻՐԱՑՈՒՄԻՑ ՄՈՒՏՔԵՐ(տող 6210 + տող 6220)</t>
  </si>
  <si>
    <t> ՌԱԶՄԱՎԱՐԱԿԱՆ ՀԱՄԱՅՆՔԱՅԻՆ ՊԱՇԱՐՆԵՐԻ ԻՐԱՑՈՒՄԻՑ ՄՈՒՏՔԵՐ</t>
  </si>
  <si>
    <t>ԱՅԼ ՊԱՇԱՐՆԵՐԻ ԻՐԱՑՈՒՄԻՑ ՄՈՒՏՔԵՐ (տող 6221 + տող 6222 + տող 6223)</t>
  </si>
  <si>
    <t> - Արտադրական պաշարների իրացումից մուտքեր</t>
  </si>
  <si>
    <t> - Վերավաճառքի համար ապրանքների իրացումից մուտքեր</t>
  </si>
  <si>
    <t> - Սպառման համար նախատեսված պաշարների իրացումից մուտքեր</t>
  </si>
  <si>
    <t>ԲԱՐՁՐԱՐԺԵՔ ԱԿՏԻՎՆԵՐԻ ԻՐԱՑՈՒՄԻՑ ՄՈՒՏՔԵՐ (տող 6310)</t>
  </si>
  <si>
    <t>ԲԱՐՁՐԱՐԺԵՔ ԱԿՏԻՎՆԵՐԻ ԻՐԱՑՈՒՄԻՑ ՄՈՒՏՔԵՐ</t>
  </si>
  <si>
    <t>ՉԱՐՏԱԴՐՎԱԾ ԱԿՏԻՎՆԵՐԻ ԻՐԱՑՈՒՄԻՑ ՄՈՒՏՔԵՐ(տող 6410 + տող 6420 + տող 6430 + տող 6440)</t>
  </si>
  <si>
    <t>ՀՈՂԻ ԻՐԱՑՈՒՄԻՑ ՄՈՒՏՔԵՐ</t>
  </si>
  <si>
    <t>ՕԳՏԱԿԱՐ ՀԱՆԱԾՈՆԵՐԻ ԻՐԱՑՈՒՄԻՑ ՄՈՒՏՔԵՐ</t>
  </si>
  <si>
    <t> ԱՅԼ ԲՆԱԿԱՆ ԾԱԳՈՒՄ ՈՒՆԵՑՈՂ ՀԻՄՆԱԿԱՆ ՄԻՋՈՑՆԵՐԻ ԻՐԱՑՈՒՄԻՑ ՄՈՒՏՔԵՐ</t>
  </si>
  <si>
    <t> ՈՉ ՆՅՈՒԹԱԿԱՆ ՉԱՐՏԱԴՐՎԱԾ ԱԿՏԻՎՆԵՐԻ ԻՐԱՑՈՒՄԻՑ ՄՈՒՏՔԵՐ</t>
  </si>
  <si>
    <t>վարչական մաս</t>
  </si>
  <si>
    <t>1113</t>
  </si>
  <si>
    <t>Համայնքի բյուջե մուտքագրվող անշարժ գույքի հարկ</t>
  </si>
  <si>
    <r>
      <t xml:space="preserve">ÀÜ¸²ØºÜÀ  ºÎ²ØàôîÜºð                                            </t>
    </r>
    <r>
      <rPr>
        <sz val="10"/>
        <rFont val="Arial Armenian"/>
        <family val="2"/>
      </rPr>
      <t>(ïáÕ 1100 + ïáÕ 1200+ïáÕ 1300)</t>
    </r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</si>
  <si>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</si>
  <si>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Ð²Ø²ÚÜøÆ ´ÚàôæºÆ ºÎ²ØàôîÜºðÀ ԸՍՏ ԱՌԱՆՁԻՆ ԵԿԱՄՏԱՏԵՍԱԿՆԵՐԻ</t>
  </si>
  <si>
    <t xml:space="preserve">                      ՀԱՎԵԼՎԱԾ 1                            ՀՀ Սյունիքի մարզի Գորիս համայնքի  ավագանու 2024 թվականի  դեկտեմբերի     24-ի  N     -Ն որոշման</t>
  </si>
  <si>
    <t xml:space="preserve">                       ՀԱՎԵԼՎԱԾ 2                ՀՀ Սյունիքի մարզի Գորիս համայնքի  ավագանու 2024 թվականի  դեկտեմբերի    24 -ի  N      -Ն որոշման</t>
  </si>
  <si>
    <t xml:space="preserve">                                     ՀԱՎԵԼՎԱԾ  3                                  ՀՀ Սյունիքի մարզի Գորիս համայնքի  ավագանու 2024 թվականի  դեկտեմբերի  24-ի  N     -Ն որոշման</t>
  </si>
  <si>
    <t xml:space="preserve">  Ð²ìºÈì²Ì  4</t>
  </si>
  <si>
    <t>Ð²Ø²ÚÜøÆ ´ÚàôæºÆ ØÆæàòÜºðÆ î²ðºìºðæÆ Ð²ìºÈàôð¸À  Î²Ø  ¸ºüÆòÆîÀ  (ä²Î²êàôð¸À)</t>
  </si>
  <si>
    <t xml:space="preserve">                     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</si>
  <si>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</si>
  <si>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</si>
  <si>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</si>
  <si>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</si>
  <si>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</si>
  <si>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Ð²ìºÈì²Ì  5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</si>
  <si>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</si>
  <si>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´Ûáõç»ï³ÛÇÝ Í³Ëë»ñÇ ïÝï»ë³·Çï³Ï³Ý ¹³ë³Ï³ñ·Ù³Ý Ñá¹í³ÍÝ»ñÇ </t>
  </si>
  <si>
    <t>ÀÝ¹³Ù»ÝÁ (ë.5+ë.6)</t>
  </si>
  <si>
    <t xml:space="preserve">        ³Û¹ ÃíáõÙ`</t>
  </si>
  <si>
    <t>³Ýí³ÝáõÙÝ»ñÁ</t>
  </si>
  <si>
    <t xml:space="preserve"> NN </t>
  </si>
  <si>
    <r>
      <t xml:space="preserve">                         ÀÜ¸²ØºÜÀ`                                </t>
    </r>
    <r>
      <rPr>
        <sz val="9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</si>
  <si>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LatArm"/>
        <family val="2"/>
      </rPr>
      <t xml:space="preserve">(ïáÕ 8110+ïáÕ 8160), (ïáÕ 8010 - ïáÕ 8200) </t>
    </r>
  </si>
  <si>
    <r>
      <t xml:space="preserve">1. öàÊ²èàô ØÆæàòÜºð                                           </t>
    </r>
    <r>
      <rPr>
        <i/>
        <sz val="9"/>
        <rFont val="Arial LatArm"/>
        <family val="2"/>
      </rPr>
      <t>(ïáÕ 8111+ïáÕ 8120)</t>
    </r>
  </si>
  <si>
    <t xml:space="preserve"> 1.1. ²ñÅ»ÃÕÃ»ñ (µ³ó³éáõÃÛ³Ùµ µ³ÅÝ»ïáÙë»ñÇ ¨ Ï³åÇï³ÉáõÙ ³ÛÉ Ù³ëÝ³ÏóáõÃÛ³Ý) (ïáÕ 8112+ ïáÕ 8113)</t>
  </si>
  <si>
    <t xml:space="preserve">     X</t>
  </si>
  <si>
    <t xml:space="preserve">áñÇó` </t>
  </si>
  <si>
    <t xml:space="preserve">  - ÃáÕ³ñÏáõÙÇó ¨ ï»Õ³µ³ßËáõÙÇó Ùáõïù»ñ</t>
  </si>
  <si>
    <t>9111</t>
  </si>
  <si>
    <t xml:space="preserve">  - ÑÇÙÝ³Ï³Ý ·áõÙ³ñÇ Ù³ñáõÙ</t>
  </si>
  <si>
    <t>6111</t>
  </si>
  <si>
    <r>
      <t>1.2. ì³ñÏ»ñ ¨ ÷áË³ïíáõÃÛáõÝÝ»ñ (ëï³óáõÙ ¨ Ù³ñáõÙ)                                                                     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</si>
  <si>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t xml:space="preserve">1.2.1. ì³ñÏ»ñ (ïáÕ 8122+ ïáÕ 8130) </t>
  </si>
  <si>
    <t xml:space="preserve">  - í³ñÏ»ñÇ ëï³óáõÙ  (ïáÕ 8123+ ïáÕ 8124)</t>
  </si>
  <si>
    <t>9112</t>
  </si>
  <si>
    <t>å»ï³Ï³Ý µÛáõç»Çó</t>
  </si>
  <si>
    <t>³ÛÉ ³ÕµÛáõñÝ»ñÇó</t>
  </si>
  <si>
    <t xml:space="preserve">  - ëï³óí³Í í³ñÏ»ñÇ ÑÇÙÝ³Ï³Ý  ·áõÙ³ñÇ Ù³ñáõÙ   (ïáÕ 8131+ ïáÕ 8132)</t>
  </si>
  <si>
    <t>6112</t>
  </si>
  <si>
    <t>ÐÐ å»ï³Ï³Ý µÛáõç»ÇÝ</t>
  </si>
  <si>
    <t>³ÛÉ ³ÕµÛáõñÝ»ñÇÝ</t>
  </si>
  <si>
    <r>
      <t xml:space="preserve"> </t>
    </r>
    <r>
      <rPr>
        <b/>
        <u/>
        <sz val="14"/>
        <rFont val="Arial LatArm"/>
        <family val="2"/>
      </rPr>
      <t>Ð²ìºÈì²Ì 5</t>
    </r>
  </si>
  <si>
    <t>1.2.2. öáË³ïíáõÃÛáõÝÝ»ñ  (ïáÕ 8141+ ïáÕ 8150)</t>
  </si>
  <si>
    <t xml:space="preserve">  - µÛáõç»ï³ÛÇÝ ÷áË³ïíáõÃÛáõÝÝ»ñÇ ëï³óáõÙ   (ïáÕ 8142+ ïáÕ 8143) </t>
  </si>
  <si>
    <t>ÐÐ å»ï³Ï³Ý µÛáõç»Çó</t>
  </si>
  <si>
    <t>ÐÐ ³ÛÉ Ñ³Ù³ÛÝùÝ»ñÇ µÛáõç»Ý»ñÇó</t>
  </si>
  <si>
    <t xml:space="preserve">  - ëï³óí³Í ÷áË³ïíáõÃÛáõÝÝ»ñÇ ·áõÙ³ñÇ Ù³ñáõÙ  (ïáÕ 8151+ ïáÕ 8152) </t>
  </si>
  <si>
    <t>ÐÐ ³ÛÉ Ñ³Ù³ÛÝùÝ»ñÇ µÛáõç»Ý»ñÇÝ</t>
  </si>
  <si>
    <r>
      <t xml:space="preserve">2. üÆÜ²Üê²Î²Ü ²ÎîÆìÜºð                                                     </t>
    </r>
    <r>
      <rPr>
        <i/>
        <sz val="9"/>
        <rFont val="Arial LatArm"/>
        <family val="2"/>
      </rPr>
      <t>(ïáÕ8161+ïáÕ8170+ïáÕ8190-ïáÕ8197+ïáÕ8198+ïáÕ8199)</t>
    </r>
  </si>
  <si>
    <t xml:space="preserve">2.1. ´³ÅÝ»ïáÙë»ñ ¨ Ï³åÇï³ÉáõÙ ³ÛÉ Ù³ëÝ³ÏóáõÃÛáõÝ  (ïáÕ 8162+ ïáÕ 8163 + ïáÕ 8164) </t>
  </si>
  <si>
    <t xml:space="preserve"> - Ñ³Ù³ÛÝù³ÛÇÝ ë»÷³Ï³ÝáõÃÛ³Ý µ³ÅÝ»ïáÙë»ñÇ ¨ Ï³åÇï³ÉáõÙ Ñ³Ù³ÛÝùÇ Ù³ëÝ³ÏóáõÃÛ³Ý Çñ³óáõÙÇó Ùáõïù»ñ</t>
  </si>
  <si>
    <t>9213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</si>
  <si>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</si>
  <si>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µ³ÅÝ»ïáÙë»ñ ¨ Ï³åÇï³ÉáõÙ ³ÛÉ Ù³ëÝ³ÏóáõÃÛáõÝ Ó»éùµ»ñáõÙ</t>
  </si>
  <si>
    <t>6213</t>
  </si>
  <si>
    <t>2.2. öáË³ïíáõÃÛáõÝÝ»ñ  (ïáÕ 8171+ ïáÕ 8172)</t>
  </si>
  <si>
    <t xml:space="preserve"> - Ý³ËÏÇÝáõÙ ïñ³Ù³¹ñí³Í ÷áË³ïíáõÃÛáõÝÝ»ñÇ ¹ÇÙ³ó ëï³óíáÕ Ù³ñáõÙÝ»ñÇó Ùáõïù»ñ</t>
  </si>
  <si>
    <t>9212</t>
  </si>
  <si>
    <t xml:space="preserve"> - ÷áË³ïíáõÃÛáõÝÝ»ñÇ ïñ³Ù³¹ñáõÙ</t>
  </si>
  <si>
    <t>6212</t>
  </si>
  <si>
    <t>2.3. Ð³Ù³ÛÝùÇ µÛáõç»Ç ÙÇçáóÝ»ñÇ ï³ñ»ëÏ½µÇ ³½³ï  ÙÝ³óáñ¹Á`  (ïáÕ 8191+ïáÕ 8194-ïáÕ 8193)</t>
  </si>
  <si>
    <t xml:space="preserve">³Û¹ ÃíáõÙ` </t>
  </si>
  <si>
    <t xml:space="preserve"> 2.3.1. Ð³Ù³ÛÝùÇ µÛáõç»Ç í³ñã³Ï³Ý Ù³ëÇ ÙÇçáóÝ»ñÇ ï³ñ»ëÏ½µÇ ³½³ï ÙÝ³óáñ¹ 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</si>
  <si>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</si>
  <si>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</si>
  <si>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</si>
  <si>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</si>
  <si>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8193)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</si>
  <si>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</si>
  <si>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</si>
  <si>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r>
      <t xml:space="preserve">2.6. Ð³Ù³ÛÝùÇ µÛáõç»Ç Ñ³ßíáõÙ ÙÇçáóÝ»ñÇ ÙÝ³óáñ¹Ý»ñÁ Ñ³ßí»ïáõ Å³Ù³Ý³Ï³Ñ³ïí³ÍáõÙ  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</si>
  <si>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t>8199³</t>
  </si>
  <si>
    <t>áñÇó` Í³Ëë»ñÇ ýÇÝ³Ýë³íáñÙ³ÝÁ ãáõÕÕí³Í Ñ³Ù³ÛÝùÇ µÛáõç»Ç ÙÇçáóÝ»ñÇ ï³ñ»ëÏ½µÇ ³½³ï ÙÝ³óáñ¹Ç ·áõÙ³ñÁ</t>
  </si>
  <si>
    <r>
      <t xml:space="preserve">                              ´. ²ðî²øÆÜ ²Ô´ÚàôðÜºð                                       </t>
    </r>
    <r>
      <rPr>
        <sz val="9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</si>
  <si>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LatArm"/>
        <family val="2"/>
      </rPr>
      <t>(ïáÕ 8211+ïáÕ 8220)</t>
    </r>
  </si>
  <si>
    <t xml:space="preserve"> 1.1. ²ñÅ»ÃÕÃ»ñ (µ³ó³éáõÃÛ³Ùµ µ³ÅÝ»ïáÙë»ñÇ ¨ Ï³åÇï³ÉáõÙ ³ÛÉ Ù³ëÝ³ÏóáõÃÛ³Ý)  (ïáÕ 8212+ ïáÕ 8213)</t>
  </si>
  <si>
    <t>9121</t>
  </si>
  <si>
    <t>6121</t>
  </si>
  <si>
    <t>1.2. ì³ñÏ»ñ ¨ ÷áË³ïíáõÃÛáõÝÝ»ñ (ëï³óáõÙ ¨ Ù³ñáõÙ)                          (ïáÕ 8221+ïáÕ 8240)</t>
  </si>
  <si>
    <t>1.2.1. ì³ñÏ»ñ  (ïáÕ 8222+ ïáÕ 8230)</t>
  </si>
  <si>
    <t xml:space="preserve">  - í³ñÏ»ñÇ ëï³óáõÙ</t>
  </si>
  <si>
    <t>9122</t>
  </si>
  <si>
    <t xml:space="preserve">  - ëï³óí³Í í³ñÏ»ñÇ ÑÇÙÝ³Ï³Ý  ·áõÙ³ñÇ Ù³ñáõÙ</t>
  </si>
  <si>
    <t>6122</t>
  </si>
  <si>
    <t>1.2.2. öáË³ïíáõÃÛáõÝÝ»ñ  (ïáÕ 8241+ ïáÕ 8250)</t>
  </si>
  <si>
    <t xml:space="preserve">  - ÷áË³ïíáõÃÛáõÝÝ»ñÇ ëï³óáõÙ</t>
  </si>
  <si>
    <t xml:space="preserve">  - ëï³óí³Í ÷áË³ïíáõÃÛáõÝÝ»ñÇ ·áõÙ³ñÇ Ù³ñáõÙ</t>
  </si>
  <si>
    <t xml:space="preserve">                      ՀԱՎԵԼՎԱԾ 4                          ՀՀ Սյունիքի մարզի Գորիս համայնքի ավագանու 2025 թվականի հունվարի 13-ի  N      որոշման</t>
  </si>
  <si>
    <t xml:space="preserve">                  ՀԱՎԵԼՎԱԾ 5                          ՀՀ Սյունիքի մարզի Գորիս համայնքի ավագանու 2025 թվականի հունվարի 13-ի  N    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</si>
</sst>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"/>
    <numFmt numFmtId="165" formatCode="000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b/>
      <sz val="12"/>
      <name val="Arial Armenian"/>
      <family val="2"/>
    </font>
    <font>
      <sz val="10"/>
      <name val="Arial Armenian"/>
      <family val="2"/>
    </font>
    <font>
      <b/>
      <sz val="10"/>
      <name val="Arial Armenian"/>
      <family val="2"/>
    </font>
    <font>
      <sz val="8"/>
      <name val="Arial Armenian"/>
      <family val="2"/>
    </font>
    <font>
      <sz val="11"/>
      <name val="Arial Armenian"/>
      <family val="2"/>
    </font>
    <font>
      <b/>
      <i/>
      <sz val="10"/>
      <name val="Arial Armenian"/>
      <family val="2"/>
    </font>
    <font>
      <b/>
      <i/>
      <sz val="11"/>
      <name val="Arial Armenian"/>
      <family val="2"/>
    </font>
    <font>
      <sz val="9"/>
      <name val="Arial Armenian"/>
      <family val="2"/>
    </font>
    <font>
      <sz val="10"/>
      <name val="Arial"/>
      <family val="2"/>
      <charset val="204"/>
    </font>
    <font>
      <b/>
      <sz val="8"/>
      <name val="Arial Armenian"/>
      <family val="2"/>
    </font>
    <font>
      <b/>
      <i/>
      <sz val="8"/>
      <name val="Arial Armenian"/>
      <family val="2"/>
    </font>
    <font>
      <b/>
      <i/>
      <sz val="9"/>
      <name val="Arial Armenian"/>
      <family val="2"/>
    </font>
    <font>
      <b/>
      <sz val="11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sz val="10"/>
      <name val="Arial LatArm"/>
      <family val="2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name val="Arial LatArm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LatArm"/>
      <family val="2"/>
    </font>
    <font>
      <sz val="9"/>
      <color theme="1"/>
      <name val="Times New Roman"/>
      <family val="1"/>
      <charset val="204"/>
    </font>
    <font>
      <sz val="14"/>
      <name val="Arial Armenian"/>
      <family val="2"/>
    </font>
    <font>
      <sz val="12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11"/>
      <color theme="1"/>
      <name val="Arial LatArm"/>
      <family val="2"/>
    </font>
    <font>
      <b/>
      <sz val="8"/>
      <name val="Arial LatArm"/>
      <family val="2"/>
    </font>
    <font>
      <b/>
      <sz val="9"/>
      <name val="Arial LatArm"/>
      <family val="2"/>
    </font>
    <font>
      <b/>
      <i/>
      <sz val="9"/>
      <name val="Arial LatArm"/>
      <family val="2"/>
    </font>
    <font>
      <i/>
      <sz val="9"/>
      <name val="Arial LatArm"/>
      <family val="2"/>
    </font>
    <font>
      <sz val="9"/>
      <color indexed="8"/>
      <name val="Arial LatArm"/>
      <family val="2"/>
    </font>
    <font>
      <sz val="10"/>
      <color indexed="10"/>
      <name val="Arial LatArm"/>
      <family val="2"/>
    </font>
    <font>
      <b/>
      <sz val="9"/>
      <color indexed="8"/>
      <name val="Arial LatArm"/>
      <family val="2"/>
    </font>
    <font>
      <b/>
      <sz val="14"/>
      <name val="Arial LatArm"/>
      <family val="2"/>
    </font>
    <font>
      <sz val="8"/>
      <color indexed="8"/>
      <name val="Arial LatAr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0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6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49" fontId="2" fillId="0" borderId="3" xfId="0" quotePrefix="1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 wrapText="1" indent="1"/>
    </xf>
    <xf numFmtId="49" fontId="2" fillId="0" borderId="1" xfId="0" quotePrefix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center" vertical="center"/>
    </xf>
    <xf numFmtId="49" fontId="2" fillId="0" borderId="10" xfId="0" quotePrefix="1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left" vertical="center" wrapText="1" indent="1"/>
    </xf>
    <xf numFmtId="49" fontId="2" fillId="0" borderId="6" xfId="0" quotePrefix="1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2"/>
    </xf>
    <xf numFmtId="0" fontId="4" fillId="0" borderId="6" xfId="0" applyFont="1" applyFill="1" applyBorder="1" applyAlignment="1">
      <alignment horizontal="left" vertical="center" wrapText="1" indent="2"/>
    </xf>
    <xf numFmtId="0" fontId="4" fillId="0" borderId="3" xfId="0" applyFont="1" applyFill="1" applyBorder="1" applyAlignment="1">
      <alignment horizontal="left" vertical="center" wrapText="1" indent="3"/>
    </xf>
    <xf numFmtId="0" fontId="4" fillId="0" borderId="3" xfId="0" applyFont="1" applyFill="1" applyBorder="1" applyAlignment="1">
      <alignment horizontal="left" vertical="center" wrapText="1" indent="2"/>
    </xf>
    <xf numFmtId="49" fontId="2" fillId="0" borderId="3" xfId="0" applyNumberFormat="1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6" xfId="0" quotePrefix="1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left" vertical="center" wrapText="1" indent="2"/>
    </xf>
    <xf numFmtId="1" fontId="2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0" xfId="0" quotePrefix="1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 indent="1"/>
    </xf>
    <xf numFmtId="1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/>
    <xf numFmtId="164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 vertical="top"/>
    </xf>
    <xf numFmtId="0" fontId="6" fillId="0" borderId="0" xfId="0" applyFont="1" applyFill="1" applyBorder="1"/>
    <xf numFmtId="164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9" fontId="12" fillId="0" borderId="25" xfId="0" applyNumberFormat="1" applyFont="1" applyFill="1" applyBorder="1" applyAlignment="1">
      <alignment horizontal="center" vertical="center" wrapText="1"/>
    </xf>
    <xf numFmtId="49" fontId="12" fillId="0" borderId="26" xfId="0" applyNumberFormat="1" applyFont="1" applyFill="1" applyBorder="1" applyAlignment="1">
      <alignment horizontal="center" vertical="center" wrapText="1"/>
    </xf>
    <xf numFmtId="49" fontId="12" fillId="0" borderId="27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49" fontId="12" fillId="0" borderId="28" xfId="0" applyNumberFormat="1" applyFont="1" applyFill="1" applyBorder="1" applyAlignment="1">
      <alignment horizontal="center" vertical="center" wrapText="1"/>
    </xf>
    <xf numFmtId="49" fontId="12" fillId="0" borderId="2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horizontal="center" vertical="center" wrapText="1"/>
    </xf>
    <xf numFmtId="49" fontId="13" fillId="0" borderId="26" xfId="0" applyNumberFormat="1" applyFont="1" applyFill="1" applyBorder="1" applyAlignment="1">
      <alignment horizontal="center" vertical="center" wrapText="1"/>
    </xf>
    <xf numFmtId="0" fontId="13" fillId="0" borderId="26" xfId="0" applyNumberFormat="1" applyFont="1" applyFill="1" applyBorder="1" applyAlignment="1">
      <alignment horizontal="center" vertical="center" wrapText="1"/>
    </xf>
    <xf numFmtId="0" fontId="14" fillId="0" borderId="27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 readingOrder="1"/>
    </xf>
    <xf numFmtId="165" fontId="9" fillId="0" borderId="2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49" fontId="12" fillId="0" borderId="30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5" fillId="0" borderId="31" xfId="0" applyNumberFormat="1" applyFont="1" applyFill="1" applyBorder="1" applyAlignment="1">
      <alignment horizontal="center" vertical="center" wrapText="1" readingOrder="1"/>
    </xf>
    <xf numFmtId="165" fontId="15" fillId="0" borderId="32" xfId="0" applyNumberFormat="1" applyFont="1" applyFill="1" applyBorder="1" applyAlignment="1">
      <alignment horizontal="center" vertical="center" wrapText="1"/>
    </xf>
    <xf numFmtId="166" fontId="7" fillId="0" borderId="31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4" fillId="0" borderId="33" xfId="0" applyNumberFormat="1" applyFont="1" applyFill="1" applyBorder="1" applyAlignment="1">
      <alignment horizontal="left" vertical="top" wrapText="1" readingOrder="1"/>
    </xf>
    <xf numFmtId="165" fontId="15" fillId="0" borderId="32" xfId="0" applyNumberFormat="1" applyFont="1" applyFill="1" applyBorder="1" applyAlignment="1">
      <alignment vertical="top" wrapText="1"/>
    </xf>
    <xf numFmtId="0" fontId="6" fillId="0" borderId="34" xfId="0" applyFont="1" applyFill="1" applyBorder="1" applyAlignment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49" fontId="12" fillId="0" borderId="35" xfId="0" applyNumberFormat="1" applyFont="1" applyFill="1" applyBorder="1" applyAlignment="1">
      <alignment horizontal="center" vertical="center"/>
    </xf>
    <xf numFmtId="0" fontId="8" fillId="0" borderId="33" xfId="0" applyNumberFormat="1" applyFont="1" applyFill="1" applyBorder="1" applyAlignment="1">
      <alignment horizontal="left" vertical="top" wrapText="1" readingOrder="1"/>
    </xf>
    <xf numFmtId="0" fontId="9" fillId="0" borderId="36" xfId="0" applyNumberFormat="1" applyFont="1" applyFill="1" applyBorder="1" applyAlignment="1">
      <alignment horizontal="left" vertical="top" wrapText="1" readingOrder="1"/>
    </xf>
    <xf numFmtId="0" fontId="16" fillId="0" borderId="0" xfId="0" applyFont="1" applyFill="1" applyBorder="1"/>
    <xf numFmtId="49" fontId="6" fillId="0" borderId="30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35" xfId="0" applyNumberFormat="1" applyFont="1" applyFill="1" applyBorder="1" applyAlignment="1">
      <alignment horizontal="center" vertical="center"/>
    </xf>
    <xf numFmtId="165" fontId="7" fillId="0" borderId="36" xfId="0" applyNumberFormat="1" applyFont="1" applyFill="1" applyBorder="1" applyAlignment="1">
      <alignment vertical="top" wrapText="1"/>
    </xf>
    <xf numFmtId="0" fontId="9" fillId="0" borderId="36" xfId="0" applyNumberFormat="1" applyFont="1" applyFill="1" applyBorder="1" applyAlignment="1">
      <alignment horizontal="justify" vertical="top" wrapText="1" readingOrder="1"/>
    </xf>
    <xf numFmtId="0" fontId="4" fillId="0" borderId="33" xfId="0" applyNumberFormat="1" applyFont="1" applyFill="1" applyBorder="1" applyAlignment="1">
      <alignment vertical="center" wrapText="1" readingOrder="1"/>
    </xf>
    <xf numFmtId="165" fontId="9" fillId="0" borderId="36" xfId="0" applyNumberFormat="1" applyFont="1" applyFill="1" applyBorder="1" applyAlignment="1">
      <alignment vertical="top" wrapText="1"/>
    </xf>
    <xf numFmtId="0" fontId="7" fillId="0" borderId="36" xfId="0" applyFont="1" applyFill="1" applyBorder="1" applyAlignment="1">
      <alignment vertical="top" wrapText="1"/>
    </xf>
    <xf numFmtId="0" fontId="4" fillId="0" borderId="31" xfId="0" applyNumberFormat="1" applyFont="1" applyFill="1" applyBorder="1" applyAlignment="1">
      <alignment horizontal="left" vertical="top" wrapText="1" readingOrder="1"/>
    </xf>
    <xf numFmtId="0" fontId="6" fillId="0" borderId="34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vertical="top" wrapText="1"/>
    </xf>
    <xf numFmtId="49" fontId="12" fillId="0" borderId="5" xfId="0" applyNumberFormat="1" applyFont="1" applyFill="1" applyBorder="1" applyAlignment="1">
      <alignment horizontal="center" vertical="center"/>
    </xf>
    <xf numFmtId="0" fontId="5" fillId="0" borderId="33" xfId="0" applyNumberFormat="1" applyFont="1" applyFill="1" applyBorder="1" applyAlignment="1">
      <alignment horizontal="center" vertical="center" wrapText="1" readingOrder="1"/>
    </xf>
    <xf numFmtId="49" fontId="6" fillId="0" borderId="5" xfId="0" applyNumberFormat="1" applyFont="1" applyFill="1" applyBorder="1" applyAlignment="1">
      <alignment horizontal="center" vertical="center"/>
    </xf>
    <xf numFmtId="164" fontId="7" fillId="0" borderId="36" xfId="0" applyNumberFormat="1" applyFont="1" applyFill="1" applyBorder="1" applyAlignment="1">
      <alignment vertical="top" wrapText="1"/>
    </xf>
    <xf numFmtId="0" fontId="17" fillId="0" borderId="36" xfId="0" applyNumberFormat="1" applyFont="1" applyFill="1" applyBorder="1" applyAlignment="1">
      <alignment horizontal="left" vertical="top" wrapText="1" readingOrder="1"/>
    </xf>
    <xf numFmtId="0" fontId="8" fillId="0" borderId="3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6" fillId="0" borderId="40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horizontal="left" vertical="top" wrapText="1" readingOrder="1"/>
    </xf>
    <xf numFmtId="0" fontId="7" fillId="0" borderId="41" xfId="0" applyFont="1" applyFill="1" applyBorder="1" applyAlignment="1">
      <alignment vertical="top" wrapText="1"/>
    </xf>
    <xf numFmtId="0" fontId="6" fillId="0" borderId="40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top"/>
    </xf>
    <xf numFmtId="49" fontId="6" fillId="0" borderId="35" xfId="0" applyNumberFormat="1" applyFont="1" applyFill="1" applyBorder="1" applyAlignment="1">
      <alignment horizontal="center" vertical="top"/>
    </xf>
    <xf numFmtId="0" fontId="6" fillId="0" borderId="42" xfId="0" applyFont="1" applyFill="1" applyBorder="1" applyAlignment="1">
      <alignment vertical="center"/>
    </xf>
    <xf numFmtId="49" fontId="6" fillId="0" borderId="43" xfId="0" applyNumberFormat="1" applyFont="1" applyFill="1" applyBorder="1" applyAlignment="1">
      <alignment horizontal="center" vertical="top"/>
    </xf>
    <xf numFmtId="49" fontId="6" fillId="0" borderId="44" xfId="0" applyNumberFormat="1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horizontal="center" vertical="top"/>
    </xf>
    <xf numFmtId="165" fontId="13" fillId="0" borderId="0" xfId="0" applyNumberFormat="1" applyFont="1" applyFill="1" applyBorder="1" applyAlignment="1">
      <alignment horizontal="center" vertical="top"/>
    </xf>
    <xf numFmtId="165" fontId="6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 wrapText="1"/>
    </xf>
    <xf numFmtId="164" fontId="6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164" fontId="10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8" fillId="0" borderId="0" xfId="0" applyFont="1"/>
    <xf numFmtId="0" fontId="20" fillId="0" borderId="0" xfId="0" applyFont="1" applyAlignment="1">
      <alignment horizontal="center" vertical="center" wrapText="1"/>
    </xf>
    <xf numFmtId="9" fontId="18" fillId="0" borderId="0" xfId="1" applyFont="1"/>
    <xf numFmtId="9" fontId="18" fillId="0" borderId="0" xfId="0" applyNumberFormat="1" applyFont="1"/>
    <xf numFmtId="0" fontId="21" fillId="0" borderId="51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Border="1" applyAlignment="1">
      <alignment vertical="center" wrapText="1"/>
    </xf>
    <xf numFmtId="0" fontId="22" fillId="0" borderId="51" xfId="0" applyFont="1" applyBorder="1" applyAlignment="1">
      <alignment vertical="center" wrapText="1"/>
    </xf>
    <xf numFmtId="0" fontId="22" fillId="0" borderId="47" xfId="0" applyFont="1" applyBorder="1" applyAlignment="1">
      <alignment vertical="center" wrapText="1"/>
    </xf>
    <xf numFmtId="0" fontId="21" fillId="0" borderId="50" xfId="0" applyFont="1" applyBorder="1" applyAlignment="1">
      <alignment vertical="center" wrapText="1"/>
    </xf>
    <xf numFmtId="0" fontId="21" fillId="0" borderId="47" xfId="0" applyFont="1" applyBorder="1" applyAlignment="1">
      <alignment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1" fillId="3" borderId="52" xfId="0" applyFont="1" applyFill="1" applyBorder="1" applyAlignment="1">
      <alignment horizontal="center" vertical="center" wrapText="1"/>
    </xf>
    <xf numFmtId="0" fontId="18" fillId="3" borderId="0" xfId="0" applyFont="1" applyFill="1"/>
    <xf numFmtId="0" fontId="24" fillId="3" borderId="0" xfId="0" applyFont="1" applyFill="1"/>
    <xf numFmtId="0" fontId="21" fillId="3" borderId="48" xfId="0" applyFont="1" applyFill="1" applyBorder="1" applyAlignment="1">
      <alignment horizontal="center" vertical="center" wrapText="1"/>
    </xf>
    <xf numFmtId="0" fontId="21" fillId="3" borderId="51" xfId="0" applyFont="1" applyFill="1" applyBorder="1" applyAlignment="1">
      <alignment horizontal="center" vertical="center" wrapText="1"/>
    </xf>
    <xf numFmtId="0" fontId="25" fillId="3" borderId="52" xfId="0" applyFont="1" applyFill="1" applyBorder="1" applyAlignment="1">
      <alignment horizontal="center" vertical="center" wrapText="1"/>
    </xf>
    <xf numFmtId="0" fontId="23" fillId="3" borderId="0" xfId="0" applyFont="1" applyFill="1"/>
    <xf numFmtId="0" fontId="3" fillId="0" borderId="3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166" fontId="8" fillId="0" borderId="33" xfId="0" applyNumberFormat="1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166" fontId="4" fillId="0" borderId="37" xfId="0" applyNumberFormat="1" applyFont="1" applyFill="1" applyBorder="1" applyAlignment="1">
      <alignment horizontal="center"/>
    </xf>
    <xf numFmtId="166" fontId="4" fillId="0" borderId="33" xfId="0" applyNumberFormat="1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166" fontId="8" fillId="0" borderId="38" xfId="0" applyNumberFormat="1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166" fontId="4" fillId="0" borderId="38" xfId="0" applyNumberFormat="1" applyFont="1" applyFill="1" applyBorder="1" applyAlignment="1">
      <alignment horizontal="center"/>
    </xf>
    <xf numFmtId="0" fontId="4" fillId="0" borderId="5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6" fillId="3" borderId="48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2" fontId="21" fillId="0" borderId="3" xfId="0" applyNumberFormat="1" applyFont="1" applyFill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6" fontId="4" fillId="0" borderId="33" xfId="0" applyNumberFormat="1" applyFont="1" applyFill="1" applyBorder="1" applyAlignment="1">
      <alignment horizontal="center" vertical="center"/>
    </xf>
    <xf numFmtId="166" fontId="4" fillId="0" borderId="46" xfId="0" applyNumberFormat="1" applyFont="1" applyFill="1" applyBorder="1" applyAlignment="1">
      <alignment horizontal="center"/>
    </xf>
    <xf numFmtId="166" fontId="4" fillId="0" borderId="31" xfId="0" applyNumberFormat="1" applyFont="1" applyFill="1" applyBorder="1" applyAlignment="1">
      <alignment horizontal="center"/>
    </xf>
    <xf numFmtId="166" fontId="8" fillId="0" borderId="37" xfId="0" applyNumberFormat="1" applyFont="1" applyFill="1" applyBorder="1" applyAlignment="1">
      <alignment horizontal="center"/>
    </xf>
    <xf numFmtId="166" fontId="4" fillId="0" borderId="55" xfId="0" applyNumberFormat="1" applyFont="1" applyFill="1" applyBorder="1" applyAlignment="1">
      <alignment horizontal="center"/>
    </xf>
    <xf numFmtId="166" fontId="7" fillId="0" borderId="24" xfId="0" applyNumberFormat="1" applyFont="1" applyFill="1" applyBorder="1" applyAlignment="1">
      <alignment horizontal="center" vertical="center" wrapText="1"/>
    </xf>
    <xf numFmtId="166" fontId="7" fillId="0" borderId="1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6" fontId="18" fillId="0" borderId="0" xfId="0" applyNumberFormat="1" applyFont="1"/>
    <xf numFmtId="0" fontId="2" fillId="0" borderId="1" xfId="0" applyFont="1" applyFill="1" applyBorder="1" applyAlignment="1">
      <alignment horizontal="center" vertical="center"/>
    </xf>
    <xf numFmtId="166" fontId="3" fillId="0" borderId="0" xfId="0" applyNumberFormat="1" applyFont="1" applyFill="1" applyAlignment="1">
      <alignment vertical="center"/>
    </xf>
    <xf numFmtId="166" fontId="2" fillId="0" borderId="6" xfId="0" applyNumberFormat="1" applyFont="1" applyFill="1" applyBorder="1" applyAlignment="1">
      <alignment horizontal="center" vertical="center" wrapText="1"/>
    </xf>
    <xf numFmtId="166" fontId="21" fillId="0" borderId="3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66" fontId="2" fillId="0" borderId="3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166" fontId="2" fillId="0" borderId="10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 vertical="center"/>
    </xf>
    <xf numFmtId="166" fontId="2" fillId="0" borderId="10" xfId="0" applyNumberFormat="1" applyFont="1" applyFill="1" applyBorder="1" applyAlignment="1">
      <alignment horizontal="center" vertical="center"/>
    </xf>
    <xf numFmtId="166" fontId="4" fillId="0" borderId="37" xfId="0" applyNumberFormat="1" applyFont="1" applyFill="1" applyBorder="1" applyAlignment="1">
      <alignment horizontal="center" vertical="center"/>
    </xf>
    <xf numFmtId="166" fontId="7" fillId="0" borderId="33" xfId="0" applyNumberFormat="1" applyFont="1" applyFill="1" applyBorder="1" applyAlignment="1">
      <alignment horizontal="center" vertical="center"/>
    </xf>
    <xf numFmtId="166" fontId="4" fillId="0" borderId="36" xfId="0" applyNumberFormat="1" applyFont="1" applyFill="1" applyBorder="1" applyAlignment="1">
      <alignment horizontal="center" vertical="center"/>
    </xf>
    <xf numFmtId="166" fontId="4" fillId="0" borderId="36" xfId="0" applyNumberFormat="1" applyFont="1" applyFill="1" applyBorder="1" applyAlignment="1">
      <alignment horizontal="center"/>
    </xf>
    <xf numFmtId="166" fontId="4" fillId="0" borderId="56" xfId="0" applyNumberFormat="1" applyFont="1" applyFill="1" applyBorder="1" applyAlignment="1">
      <alignment horizontal="center"/>
    </xf>
    <xf numFmtId="166" fontId="4" fillId="0" borderId="39" xfId="0" applyNumberFormat="1" applyFont="1" applyFill="1" applyBorder="1" applyAlignment="1">
      <alignment horizontal="center"/>
    </xf>
    <xf numFmtId="166" fontId="0" fillId="0" borderId="3" xfId="0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/>
    </xf>
    <xf numFmtId="166" fontId="21" fillId="0" borderId="3" xfId="0" applyNumberFormat="1" applyFont="1" applyFill="1" applyBorder="1" applyAlignment="1">
      <alignment horizontal="center" vertical="center" wrapText="1"/>
    </xf>
    <xf numFmtId="166" fontId="21" fillId="0" borderId="3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34" fillId="0" borderId="0" xfId="0" applyFont="1" applyFill="1" applyBorder="1"/>
    <xf numFmtId="0" fontId="33" fillId="0" borderId="24" xfId="0" applyFont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/>
    </xf>
    <xf numFmtId="0" fontId="34" fillId="0" borderId="8" xfId="0" applyFont="1" applyBorder="1"/>
    <xf numFmtId="0" fontId="33" fillId="0" borderId="11" xfId="0" applyFont="1" applyBorder="1" applyAlignment="1">
      <alignment horizontal="center" wrapText="1"/>
    </xf>
    <xf numFmtId="0" fontId="18" fillId="0" borderId="8" xfId="0" applyFont="1" applyBorder="1"/>
    <xf numFmtId="166" fontId="18" fillId="0" borderId="8" xfId="0" applyNumberFormat="1" applyFont="1" applyBorder="1"/>
    <xf numFmtId="0" fontId="32" fillId="0" borderId="0" xfId="0" applyFont="1"/>
    <xf numFmtId="0" fontId="33" fillId="2" borderId="4" xfId="0" applyFont="1" applyFill="1" applyBorder="1" applyAlignment="1">
      <alignment horizontal="centerContinuous" vertical="center" wrapText="1"/>
    </xf>
    <xf numFmtId="0" fontId="33" fillId="2" borderId="17" xfId="0" applyFont="1" applyFill="1" applyBorder="1" applyAlignment="1">
      <alignment horizontal="centerContinuous" vertical="center" wrapText="1"/>
    </xf>
    <xf numFmtId="0" fontId="33" fillId="2" borderId="28" xfId="0" applyFont="1" applyFill="1" applyBorder="1" applyAlignment="1">
      <alignment horizontal="centerContinuous" vertical="center" wrapText="1"/>
    </xf>
    <xf numFmtId="0" fontId="33" fillId="0" borderId="25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2" borderId="8" xfId="0" applyFont="1" applyFill="1" applyBorder="1" applyAlignment="1">
      <alignment horizontal="centerContinuous" vertical="center" wrapText="1"/>
    </xf>
    <xf numFmtId="0" fontId="33" fillId="2" borderId="45" xfId="0" applyFont="1" applyFill="1" applyBorder="1" applyAlignment="1">
      <alignment horizontal="center" vertical="center" wrapText="1"/>
    </xf>
    <xf numFmtId="49" fontId="33" fillId="2" borderId="45" xfId="0" applyNumberFormat="1" applyFont="1" applyFill="1" applyBorder="1" applyAlignment="1">
      <alignment horizontal="center" vertical="center" wrapText="1"/>
    </xf>
    <xf numFmtId="0" fontId="34" fillId="0" borderId="61" xfId="0" applyFont="1" applyBorder="1"/>
    <xf numFmtId="0" fontId="37" fillId="0" borderId="15" xfId="0" applyFont="1" applyBorder="1" applyAlignment="1">
      <alignment horizontal="center" wrapText="1"/>
    </xf>
    <xf numFmtId="0" fontId="33" fillId="0" borderId="16" xfId="0" applyFont="1" applyBorder="1"/>
    <xf numFmtId="0" fontId="33" fillId="0" borderId="15" xfId="0" applyFont="1" applyBorder="1"/>
    <xf numFmtId="0" fontId="33" fillId="0" borderId="61" xfId="0" applyFont="1" applyBorder="1"/>
    <xf numFmtId="0" fontId="33" fillId="0" borderId="62" xfId="0" applyFont="1" applyBorder="1"/>
    <xf numFmtId="0" fontId="34" fillId="0" borderId="46" xfId="0" applyFont="1" applyBorder="1"/>
    <xf numFmtId="0" fontId="23" fillId="0" borderId="31" xfId="0" applyFont="1" applyBorder="1" applyAlignment="1">
      <alignment horizontal="center" wrapText="1"/>
    </xf>
    <xf numFmtId="0" fontId="33" fillId="0" borderId="32" xfId="0" applyFont="1" applyBorder="1"/>
    <xf numFmtId="0" fontId="33" fillId="0" borderId="31" xfId="0" applyFont="1" applyBorder="1"/>
    <xf numFmtId="0" fontId="33" fillId="0" borderId="30" xfId="0" applyFont="1" applyBorder="1"/>
    <xf numFmtId="0" fontId="33" fillId="0" borderId="63" xfId="0" applyFont="1" applyBorder="1"/>
    <xf numFmtId="0" fontId="34" fillId="0" borderId="37" xfId="0" applyFont="1" applyBorder="1"/>
    <xf numFmtId="0" fontId="37" fillId="0" borderId="33" xfId="0" applyFont="1" applyBorder="1" applyAlignment="1">
      <alignment horizontal="center" wrapText="1"/>
    </xf>
    <xf numFmtId="0" fontId="18" fillId="0" borderId="36" xfId="0" applyFont="1" applyBorder="1"/>
    <xf numFmtId="0" fontId="18" fillId="0" borderId="33" xfId="0" applyFont="1" applyBorder="1"/>
    <xf numFmtId="0" fontId="18" fillId="0" borderId="37" xfId="0" applyFont="1" applyBorder="1"/>
    <xf numFmtId="0" fontId="18" fillId="0" borderId="64" xfId="0" applyFont="1" applyBorder="1"/>
    <xf numFmtId="0" fontId="23" fillId="0" borderId="33" xfId="0" applyFont="1" applyBorder="1" applyAlignment="1">
      <alignment horizontal="center"/>
    </xf>
    <xf numFmtId="0" fontId="18" fillId="0" borderId="5" xfId="0" applyFont="1" applyBorder="1"/>
    <xf numFmtId="0" fontId="34" fillId="0" borderId="37" xfId="0" applyFont="1" applyBorder="1" applyAlignment="1">
      <alignment vertical="center"/>
    </xf>
    <xf numFmtId="0" fontId="38" fillId="0" borderId="33" xfId="0" applyFont="1" applyBorder="1" applyAlignment="1">
      <alignment wrapText="1"/>
    </xf>
    <xf numFmtId="0" fontId="18" fillId="0" borderId="33" xfId="0" applyFont="1" applyBorder="1" applyAlignment="1">
      <alignment vertical="center" wrapText="1"/>
    </xf>
    <xf numFmtId="0" fontId="18" fillId="0" borderId="64" xfId="0" applyFont="1" applyBorder="1" applyAlignment="1">
      <alignment vertical="center" wrapText="1"/>
    </xf>
    <xf numFmtId="0" fontId="23" fillId="0" borderId="31" xfId="0" applyFont="1" applyBorder="1" applyAlignment="1">
      <alignment horizontal="left" wrapText="1"/>
    </xf>
    <xf numFmtId="0" fontId="37" fillId="0" borderId="33" xfId="0" applyFont="1" applyBorder="1" applyAlignment="1">
      <alignment wrapText="1"/>
    </xf>
    <xf numFmtId="0" fontId="18" fillId="0" borderId="5" xfId="0" applyFont="1" applyBorder="1" applyAlignment="1">
      <alignment horizontal="center" vertical="center" wrapText="1"/>
    </xf>
    <xf numFmtId="0" fontId="23" fillId="0" borderId="33" xfId="0" applyFont="1" applyBorder="1" applyAlignment="1">
      <alignment wrapText="1"/>
    </xf>
    <xf numFmtId="0" fontId="39" fillId="0" borderId="33" xfId="0" applyFont="1" applyBorder="1"/>
    <xf numFmtId="49" fontId="40" fillId="0" borderId="36" xfId="0" applyNumberFormat="1" applyFont="1" applyFill="1" applyBorder="1" applyAlignment="1">
      <alignment horizontal="center" vertical="center" wrapText="1"/>
    </xf>
    <xf numFmtId="0" fontId="41" fillId="0" borderId="33" xfId="0" applyFont="1" applyBorder="1"/>
    <xf numFmtId="0" fontId="41" fillId="0" borderId="5" xfId="0" applyFont="1" applyBorder="1" applyAlignment="1">
      <alignment vertical="center" wrapText="1"/>
    </xf>
    <xf numFmtId="0" fontId="41" fillId="0" borderId="64" xfId="0" applyFont="1" applyBorder="1"/>
    <xf numFmtId="0" fontId="41" fillId="0" borderId="0" xfId="0" applyFont="1"/>
    <xf numFmtId="0" fontId="39" fillId="0" borderId="33" xfId="0" applyFont="1" applyBorder="1" applyAlignment="1">
      <alignment wrapText="1"/>
    </xf>
    <xf numFmtId="0" fontId="34" fillId="0" borderId="0" xfId="0" applyFont="1"/>
    <xf numFmtId="0" fontId="23" fillId="0" borderId="0" xfId="0" applyFont="1" applyBorder="1"/>
    <xf numFmtId="0" fontId="18" fillId="0" borderId="0" xfId="0" applyFont="1" applyBorder="1"/>
    <xf numFmtId="49" fontId="42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35" fillId="0" borderId="0" xfId="0" applyFont="1"/>
    <xf numFmtId="0" fontId="43" fillId="0" borderId="0" xfId="0" applyFont="1" applyFill="1" applyBorder="1" applyAlignment="1"/>
    <xf numFmtId="0" fontId="36" fillId="2" borderId="17" xfId="0" applyFont="1" applyFill="1" applyBorder="1" applyAlignment="1">
      <alignment horizontal="centerContinuous" vertical="center" wrapText="1"/>
    </xf>
    <xf numFmtId="0" fontId="36" fillId="2" borderId="28" xfId="0" applyFont="1" applyFill="1" applyBorder="1" applyAlignment="1">
      <alignment horizontal="centerContinuous" vertical="center" wrapText="1"/>
    </xf>
    <xf numFmtId="0" fontId="36" fillId="2" borderId="45" xfId="0" applyFont="1" applyFill="1" applyBorder="1" applyAlignment="1">
      <alignment horizontal="center" vertical="center" wrapText="1"/>
    </xf>
    <xf numFmtId="49" fontId="36" fillId="2" borderId="45" xfId="0" applyNumberFormat="1" applyFont="1" applyFill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49" fontId="42" fillId="0" borderId="36" xfId="0" applyNumberFormat="1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wrapText="1"/>
    </xf>
    <xf numFmtId="49" fontId="42" fillId="0" borderId="16" xfId="0" applyNumberFormat="1" applyFont="1" applyFill="1" applyBorder="1" applyAlignment="1">
      <alignment horizontal="center" vertical="center" wrapText="1"/>
    </xf>
    <xf numFmtId="0" fontId="41" fillId="0" borderId="15" xfId="0" applyFont="1" applyBorder="1"/>
    <xf numFmtId="0" fontId="41" fillId="0" borderId="65" xfId="0" applyFont="1" applyBorder="1" applyAlignment="1">
      <alignment vertical="center" wrapText="1"/>
    </xf>
    <xf numFmtId="0" fontId="18" fillId="0" borderId="66" xfId="0" applyFont="1" applyBorder="1" applyAlignment="1">
      <alignment horizontal="center" vertical="center" wrapText="1"/>
    </xf>
    <xf numFmtId="0" fontId="34" fillId="0" borderId="55" xfId="0" applyFont="1" applyBorder="1"/>
    <xf numFmtId="0" fontId="39" fillId="0" borderId="22" xfId="0" applyFont="1" applyBorder="1" applyAlignment="1">
      <alignment wrapText="1"/>
    </xf>
    <xf numFmtId="49" fontId="42" fillId="0" borderId="23" xfId="0" applyNumberFormat="1" applyFont="1" applyFill="1" applyBorder="1" applyAlignment="1">
      <alignment horizontal="center" vertical="center" wrapText="1"/>
    </xf>
    <xf numFmtId="0" fontId="41" fillId="0" borderId="22" xfId="0" applyFont="1" applyBorder="1"/>
    <xf numFmtId="0" fontId="41" fillId="0" borderId="67" xfId="0" applyFont="1" applyBorder="1" applyAlignment="1">
      <alignment vertical="center" wrapText="1"/>
    </xf>
    <xf numFmtId="0" fontId="41" fillId="0" borderId="68" xfId="0" applyFont="1" applyBorder="1"/>
    <xf numFmtId="0" fontId="38" fillId="0" borderId="15" xfId="0" applyFont="1" applyBorder="1" applyAlignment="1">
      <alignment wrapText="1"/>
    </xf>
    <xf numFmtId="49" fontId="44" fillId="0" borderId="16" xfId="0" applyNumberFormat="1" applyFont="1" applyFill="1" applyBorder="1" applyAlignment="1">
      <alignment horizontal="center" vertical="center" wrapText="1"/>
    </xf>
    <xf numFmtId="0" fontId="41" fillId="0" borderId="62" xfId="0" applyFont="1" applyBorder="1"/>
    <xf numFmtId="49" fontId="44" fillId="0" borderId="36" xfId="0" applyNumberFormat="1" applyFont="1" applyFill="1" applyBorder="1" applyAlignment="1">
      <alignment horizontal="center" vertical="center" wrapText="1"/>
    </xf>
    <xf numFmtId="0" fontId="18" fillId="0" borderId="64" xfId="0" applyFont="1" applyBorder="1" applyAlignment="1">
      <alignment horizontal="center"/>
    </xf>
    <xf numFmtId="0" fontId="34" fillId="0" borderId="56" xfId="0" applyFont="1" applyBorder="1"/>
    <xf numFmtId="0" fontId="39" fillId="0" borderId="39" xfId="0" applyFont="1" applyBorder="1" applyAlignment="1">
      <alignment wrapText="1"/>
    </xf>
    <xf numFmtId="49" fontId="44" fillId="0" borderId="41" xfId="0" applyNumberFormat="1" applyFont="1" applyFill="1" applyBorder="1" applyAlignment="1">
      <alignment horizontal="center" vertical="center" wrapText="1"/>
    </xf>
    <xf numFmtId="0" fontId="41" fillId="0" borderId="39" xfId="0" applyFont="1" applyBorder="1"/>
    <xf numFmtId="0" fontId="41" fillId="0" borderId="69" xfId="0" applyFont="1" applyBorder="1" applyAlignment="1">
      <alignment vertical="center" wrapText="1"/>
    </xf>
    <xf numFmtId="0" fontId="41" fillId="0" borderId="70" xfId="0" applyFont="1" applyBorder="1"/>
    <xf numFmtId="0" fontId="34" fillId="0" borderId="17" xfId="0" applyFont="1" applyBorder="1"/>
    <xf numFmtId="0" fontId="38" fillId="0" borderId="24" xfId="0" applyFont="1" applyBorder="1" applyAlignment="1">
      <alignment wrapText="1"/>
    </xf>
    <xf numFmtId="49" fontId="44" fillId="0" borderId="28" xfId="0" applyNumberFormat="1" applyFont="1" applyFill="1" applyBorder="1" applyAlignment="1">
      <alignment horizontal="center" vertical="center" wrapText="1"/>
    </xf>
    <xf numFmtId="0" fontId="18" fillId="0" borderId="24" xfId="0" applyFont="1" applyBorder="1"/>
    <xf numFmtId="0" fontId="34" fillId="0" borderId="71" xfId="0" applyFont="1" applyBorder="1"/>
    <xf numFmtId="0" fontId="23" fillId="0" borderId="72" xfId="0" applyFont="1" applyBorder="1" applyAlignment="1">
      <alignment horizontal="left"/>
    </xf>
    <xf numFmtId="49" fontId="44" fillId="0" borderId="0" xfId="0" applyNumberFormat="1" applyFont="1" applyFill="1" applyBorder="1" applyAlignment="1">
      <alignment horizontal="center" vertical="center" wrapText="1"/>
    </xf>
    <xf numFmtId="0" fontId="41" fillId="0" borderId="72" xfId="0" applyFont="1" applyBorder="1"/>
    <xf numFmtId="0" fontId="41" fillId="0" borderId="73" xfId="0" applyFont="1" applyBorder="1" applyAlignment="1">
      <alignment vertical="center" wrapText="1"/>
    </xf>
    <xf numFmtId="0" fontId="41" fillId="0" borderId="74" xfId="0" applyFont="1" applyBorder="1"/>
    <xf numFmtId="0" fontId="37" fillId="0" borderId="24" xfId="0" applyFont="1" applyBorder="1" applyAlignment="1">
      <alignment wrapText="1"/>
    </xf>
    <xf numFmtId="0" fontId="33" fillId="0" borderId="24" xfId="0" applyFont="1" applyBorder="1"/>
    <xf numFmtId="0" fontId="33" fillId="0" borderId="75" xfId="0" applyFont="1" applyBorder="1" applyAlignment="1">
      <alignment vertical="center" wrapText="1"/>
    </xf>
    <xf numFmtId="0" fontId="33" fillId="0" borderId="60" xfId="0" applyFont="1" applyBorder="1"/>
    <xf numFmtId="0" fontId="23" fillId="0" borderId="15" xfId="0" applyFont="1" applyBorder="1" applyAlignment="1">
      <alignment wrapText="1"/>
    </xf>
    <xf numFmtId="0" fontId="33" fillId="0" borderId="65" xfId="0" applyFont="1" applyBorder="1" applyAlignment="1">
      <alignment vertical="center" wrapText="1"/>
    </xf>
    <xf numFmtId="49" fontId="44" fillId="0" borderId="23" xfId="0" applyNumberFormat="1" applyFont="1" applyFill="1" applyBorder="1" applyAlignment="1">
      <alignment horizontal="center" vertical="center" wrapText="1"/>
    </xf>
    <xf numFmtId="0" fontId="18" fillId="0" borderId="22" xfId="0" applyFont="1" applyBorder="1"/>
    <xf numFmtId="0" fontId="18" fillId="0" borderId="67" xfId="0" applyFont="1" applyBorder="1" applyAlignment="1">
      <alignment vertical="center" wrapText="1"/>
    </xf>
    <xf numFmtId="0" fontId="18" fillId="0" borderId="68" xfId="0" applyFont="1" applyBorder="1"/>
    <xf numFmtId="0" fontId="34" fillId="0" borderId="17" xfId="0" applyFont="1" applyBorder="1" applyAlignment="1">
      <alignment horizontal="center" vertical="center"/>
    </xf>
    <xf numFmtId="0" fontId="39" fillId="0" borderId="24" xfId="0" applyFont="1" applyBorder="1" applyAlignment="1">
      <alignment wrapText="1"/>
    </xf>
    <xf numFmtId="0" fontId="39" fillId="0" borderId="72" xfId="0" applyFont="1" applyBorder="1" applyAlignment="1">
      <alignment wrapText="1"/>
    </xf>
    <xf numFmtId="0" fontId="18" fillId="0" borderId="72" xfId="0" applyFont="1" applyBorder="1"/>
    <xf numFmtId="0" fontId="18" fillId="0" borderId="73" xfId="0" applyFont="1" applyBorder="1" applyAlignment="1">
      <alignment vertical="center" wrapText="1"/>
    </xf>
    <xf numFmtId="0" fontId="18" fillId="0" borderId="74" xfId="0" applyFont="1" applyBorder="1"/>
    <xf numFmtId="0" fontId="33" fillId="0" borderId="24" xfId="0" applyFont="1" applyBorder="1" applyAlignment="1">
      <alignment vertical="center" wrapText="1"/>
    </xf>
    <xf numFmtId="0" fontId="33" fillId="0" borderId="60" xfId="0" applyFont="1" applyBorder="1" applyAlignment="1">
      <alignment vertical="center" wrapText="1"/>
    </xf>
    <xf numFmtId="0" fontId="23" fillId="0" borderId="31" xfId="0" applyFont="1" applyBorder="1" applyAlignment="1">
      <alignment wrapText="1"/>
    </xf>
    <xf numFmtId="49" fontId="44" fillId="0" borderId="32" xfId="0" applyNumberFormat="1" applyFont="1" applyFill="1" applyBorder="1" applyAlignment="1">
      <alignment horizontal="center" vertical="center" wrapText="1"/>
    </xf>
    <xf numFmtId="0" fontId="33" fillId="0" borderId="31" xfId="0" applyFont="1" applyBorder="1" applyAlignment="1">
      <alignment vertical="center" wrapText="1"/>
    </xf>
    <xf numFmtId="0" fontId="33" fillId="0" borderId="30" xfId="0" applyFont="1" applyBorder="1" applyAlignment="1">
      <alignment vertical="center" wrapText="1"/>
    </xf>
    <xf numFmtId="0" fontId="33" fillId="0" borderId="63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36" fillId="0" borderId="17" xfId="0" applyFont="1" applyBorder="1" applyAlignment="1">
      <alignment horizontal="center"/>
    </xf>
    <xf numFmtId="0" fontId="37" fillId="0" borderId="24" xfId="0" applyFont="1" applyBorder="1" applyAlignment="1">
      <alignment vertical="center" wrapText="1"/>
    </xf>
    <xf numFmtId="0" fontId="34" fillId="0" borderId="28" xfId="0" applyFont="1" applyBorder="1"/>
    <xf numFmtId="0" fontId="36" fillId="0" borderId="71" xfId="0" applyFont="1" applyBorder="1" applyAlignment="1">
      <alignment horizontal="center"/>
    </xf>
    <xf numFmtId="0" fontId="34" fillId="0" borderId="0" xfId="0" applyFont="1" applyBorder="1"/>
    <xf numFmtId="0" fontId="34" fillId="0" borderId="46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/>
    </xf>
    <xf numFmtId="0" fontId="34" fillId="0" borderId="37" xfId="0" applyFont="1" applyBorder="1" applyAlignment="1">
      <alignment horizontal="center" vertical="center"/>
    </xf>
    <xf numFmtId="0" fontId="34" fillId="0" borderId="36" xfId="0" applyFont="1" applyBorder="1"/>
    <xf numFmtId="0" fontId="18" fillId="0" borderId="69" xfId="0" applyFont="1" applyBorder="1"/>
    <xf numFmtId="0" fontId="18" fillId="0" borderId="64" xfId="0" applyFont="1" applyBorder="1" applyAlignment="1">
      <alignment horizontal="center" wrapText="1"/>
    </xf>
    <xf numFmtId="0" fontId="4" fillId="0" borderId="33" xfId="0" applyFont="1" applyBorder="1"/>
    <xf numFmtId="0" fontId="18" fillId="0" borderId="77" xfId="0" applyFont="1" applyBorder="1"/>
    <xf numFmtId="0" fontId="23" fillId="0" borderId="72" xfId="0" applyFont="1" applyBorder="1" applyAlignment="1">
      <alignment wrapText="1"/>
    </xf>
    <xf numFmtId="0" fontId="3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right" wrapText="1"/>
    </xf>
    <xf numFmtId="0" fontId="4" fillId="0" borderId="37" xfId="0" applyFont="1" applyBorder="1" applyAlignment="1">
      <alignment horizontal="right" wrapText="1"/>
    </xf>
    <xf numFmtId="0" fontId="18" fillId="0" borderId="33" xfId="0" applyFont="1" applyBorder="1" applyAlignment="1">
      <alignment horizontal="right" wrapText="1"/>
    </xf>
    <xf numFmtId="0" fontId="18" fillId="0" borderId="5" xfId="0" applyFont="1" applyBorder="1" applyAlignment="1">
      <alignment horizontal="center" wrapText="1"/>
    </xf>
    <xf numFmtId="0" fontId="34" fillId="0" borderId="55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right" wrapText="1"/>
    </xf>
    <xf numFmtId="0" fontId="18" fillId="0" borderId="67" xfId="0" applyFont="1" applyBorder="1" applyAlignment="1">
      <alignment horizontal="center" wrapText="1"/>
    </xf>
    <xf numFmtId="0" fontId="18" fillId="0" borderId="78" xfId="0" applyFont="1" applyBorder="1"/>
    <xf numFmtId="0" fontId="37" fillId="0" borderId="72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18" fillId="0" borderId="31" xfId="0" applyFont="1" applyBorder="1" applyAlignment="1">
      <alignment horizontal="center" wrapText="1"/>
    </xf>
    <xf numFmtId="0" fontId="18" fillId="0" borderId="30" xfId="0" applyFont="1" applyBorder="1" applyAlignment="1">
      <alignment horizontal="center" wrapText="1"/>
    </xf>
    <xf numFmtId="0" fontId="18" fillId="0" borderId="57" xfId="0" applyFont="1" applyBorder="1" applyAlignment="1">
      <alignment horizontal="center" wrapText="1"/>
    </xf>
    <xf numFmtId="0" fontId="37" fillId="0" borderId="33" xfId="0" applyFont="1" applyBorder="1" applyAlignment="1">
      <alignment vertical="center" wrapText="1"/>
    </xf>
    <xf numFmtId="0" fontId="34" fillId="0" borderId="36" xfId="0" applyFont="1" applyBorder="1" applyAlignment="1">
      <alignment vertical="center" wrapText="1"/>
    </xf>
    <xf numFmtId="0" fontId="18" fillId="0" borderId="33" xfId="0" applyFont="1" applyBorder="1" applyAlignment="1">
      <alignment horizontal="center" wrapText="1"/>
    </xf>
    <xf numFmtId="0" fontId="18" fillId="0" borderId="5" xfId="0" applyFont="1" applyBorder="1" applyAlignment="1">
      <alignment wrapText="1"/>
    </xf>
    <xf numFmtId="0" fontId="18" fillId="0" borderId="64" xfId="0" applyFont="1" applyBorder="1" applyAlignment="1"/>
    <xf numFmtId="0" fontId="37" fillId="0" borderId="31" xfId="0" applyFont="1" applyBorder="1" applyAlignment="1">
      <alignment vertical="center" wrapText="1"/>
    </xf>
    <xf numFmtId="0" fontId="18" fillId="0" borderId="33" xfId="0" applyFont="1" applyBorder="1" applyAlignment="1">
      <alignment wrapText="1"/>
    </xf>
    <xf numFmtId="0" fontId="39" fillId="0" borderId="33" xfId="0" applyFont="1" applyBorder="1" applyAlignment="1">
      <alignment vertical="center" wrapText="1"/>
    </xf>
    <xf numFmtId="0" fontId="38" fillId="0" borderId="33" xfId="0" applyFont="1" applyBorder="1" applyAlignment="1">
      <alignment vertical="center" wrapText="1"/>
    </xf>
    <xf numFmtId="0" fontId="35" fillId="0" borderId="33" xfId="0" applyFont="1" applyBorder="1"/>
    <xf numFmtId="0" fontId="35" fillId="0" borderId="5" xfId="0" applyFont="1" applyBorder="1" applyAlignment="1">
      <alignment horizontal="center"/>
    </xf>
    <xf numFmtId="0" fontId="35" fillId="0" borderId="64" xfId="0" applyFont="1" applyBorder="1"/>
    <xf numFmtId="0" fontId="35" fillId="0" borderId="5" xfId="0" applyFont="1" applyBorder="1"/>
    <xf numFmtId="166" fontId="3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0" fontId="4" fillId="0" borderId="64" xfId="0" applyFont="1" applyBorder="1" applyAlignment="1">
      <alignment horizontal="right" wrapText="1"/>
    </xf>
    <xf numFmtId="166" fontId="2" fillId="0" borderId="0" xfId="0" applyNumberFormat="1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2" fillId="0" borderId="10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6" fontId="3" fillId="0" borderId="10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165" fontId="9" fillId="0" borderId="16" xfId="0" applyNumberFormat="1" applyFont="1" applyFill="1" applyBorder="1" applyAlignment="1">
      <alignment horizontal="center" vertical="center" wrapText="1"/>
    </xf>
    <xf numFmtId="165" fontId="9" fillId="0" borderId="23" xfId="0" applyNumberFormat="1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165" fontId="8" fillId="0" borderId="13" xfId="0" applyNumberFormat="1" applyFont="1" applyFill="1" applyBorder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 readingOrder="1"/>
    </xf>
    <xf numFmtId="0" fontId="5" fillId="0" borderId="22" xfId="0" applyNumberFormat="1" applyFont="1" applyFill="1" applyBorder="1" applyAlignment="1">
      <alignment horizontal="center" vertical="center" wrapText="1" readingOrder="1"/>
    </xf>
    <xf numFmtId="166" fontId="21" fillId="0" borderId="1" xfId="0" applyNumberFormat="1" applyFont="1" applyFill="1" applyBorder="1" applyAlignment="1">
      <alignment horizontal="center" vertical="center" wrapText="1"/>
    </xf>
    <xf numFmtId="166" fontId="21" fillId="0" borderId="6" xfId="0" applyNumberFormat="1" applyFont="1" applyFill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3" borderId="53" xfId="0" applyFont="1" applyFill="1" applyBorder="1" applyAlignment="1">
      <alignment horizontal="center" vertical="center" wrapText="1"/>
    </xf>
    <xf numFmtId="0" fontId="21" fillId="3" borderId="54" xfId="0" applyFont="1" applyFill="1" applyBorder="1" applyAlignment="1">
      <alignment horizontal="center" vertical="center" wrapText="1"/>
    </xf>
    <xf numFmtId="166" fontId="21" fillId="0" borderId="3" xfId="0" applyNumberFormat="1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top" wrapText="1"/>
    </xf>
    <xf numFmtId="0" fontId="23" fillId="3" borderId="0" xfId="0" applyFont="1" applyFill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5" fillId="0" borderId="8" xfId="0" applyFont="1" applyBorder="1"/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18" fillId="0" borderId="4" xfId="0" applyFont="1" applyBorder="1" applyAlignment="1">
      <alignment horizontal="right"/>
    </xf>
    <xf numFmtId="0" fontId="18" fillId="0" borderId="31" xfId="0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0" fontId="18" fillId="0" borderId="29" xfId="0" applyFont="1" applyBorder="1" applyAlignment="1">
      <alignment horizontal="right"/>
    </xf>
    <xf numFmtId="0" fontId="18" fillId="0" borderId="76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6" fillId="2" borderId="4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isting%20Partition(NTFS)\&#1330;&#1397;&#1400;&#1410;&#1403;&#1381;\2025\&#1330;&#1397;&#1400;&#1410;&#1403;&#1381;%20&#1392;&#1377;&#1398;&#1408;&#1377;&#1397;&#1387;&#1398;%20&#1412;&#1398;&#1398;&#1377;&#1408;&#1391;&#1400;&#1410;&#1396;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28.02.2017\naxagit%202017.%20-%20popoxv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Տնտես."/>
      <sheetName val="Համայնքապետարան"/>
      <sheetName val="Համայնք"/>
      <sheetName val="Նախադպրոց."/>
      <sheetName val="Արտադպ."/>
      <sheetName val="Սոց ծրագիր"/>
      <sheetName val="Մշակ. միջոցառում"/>
      <sheetName val="Մշակ. տուն"/>
      <sheetName val="Ջրամատակար."/>
      <sheetName val="Ճանապարհ. տրանսպ."/>
      <sheetName val="Լուսավորություն"/>
      <sheetName val="Բնակարան. տնտես."/>
      <sheetName val="Շրջակա միջ."/>
      <sheetName val="Աղբահանություն"/>
      <sheetName val="Գյուղ. ծրագրեր"/>
      <sheetName val="Քաղ. պաշտպ."/>
      <sheetName val="ՔԿԱԳ"/>
    </sheetNames>
    <sheetDataSet>
      <sheetData sheetId="0">
        <row r="3">
          <cell r="E3">
            <v>196850</v>
          </cell>
        </row>
        <row r="4">
          <cell r="E4">
            <v>35300</v>
          </cell>
        </row>
        <row r="5">
          <cell r="E5">
            <v>6000</v>
          </cell>
        </row>
        <row r="6">
          <cell r="E6">
            <v>5000</v>
          </cell>
        </row>
        <row r="7">
          <cell r="E7">
            <v>1500</v>
          </cell>
        </row>
        <row r="8">
          <cell r="E8">
            <v>6100</v>
          </cell>
        </row>
        <row r="9">
          <cell r="E9">
            <v>1500</v>
          </cell>
        </row>
        <row r="10">
          <cell r="E10">
            <v>6000</v>
          </cell>
        </row>
        <row r="11">
          <cell r="E11">
            <v>5000</v>
          </cell>
        </row>
        <row r="12">
          <cell r="E12">
            <v>800</v>
          </cell>
        </row>
        <row r="13">
          <cell r="E13">
            <v>8900</v>
          </cell>
        </row>
        <row r="14">
          <cell r="E14">
            <v>5000</v>
          </cell>
        </row>
        <row r="15">
          <cell r="E15">
            <v>36500</v>
          </cell>
        </row>
        <row r="16">
          <cell r="E16">
            <v>2500</v>
          </cell>
        </row>
        <row r="17">
          <cell r="E17">
            <v>5000</v>
          </cell>
        </row>
        <row r="18">
          <cell r="E18">
            <v>1500</v>
          </cell>
        </row>
        <row r="19">
          <cell r="E19">
            <v>7149</v>
          </cell>
        </row>
        <row r="20">
          <cell r="E20">
            <v>9000</v>
          </cell>
        </row>
        <row r="21">
          <cell r="E21">
            <v>3000</v>
          </cell>
        </row>
        <row r="22">
          <cell r="E22">
            <v>48900</v>
          </cell>
        </row>
        <row r="23">
          <cell r="E23">
            <v>1033000</v>
          </cell>
        </row>
        <row r="24">
          <cell r="E24">
            <v>900</v>
          </cell>
        </row>
        <row r="25">
          <cell r="E25">
            <v>20000</v>
          </cell>
        </row>
        <row r="26">
          <cell r="E26">
            <v>3000</v>
          </cell>
        </row>
        <row r="27">
          <cell r="E27">
            <v>450</v>
          </cell>
        </row>
        <row r="28">
          <cell r="E28">
            <v>5000</v>
          </cell>
        </row>
        <row r="35">
          <cell r="D35">
            <v>297122.40000000002</v>
          </cell>
        </row>
        <row r="38">
          <cell r="E38">
            <v>1333270.7620000001</v>
          </cell>
        </row>
      </sheetData>
      <sheetData sheetId="1">
        <row r="26">
          <cell r="C26">
            <v>257000</v>
          </cell>
        </row>
      </sheetData>
      <sheetData sheetId="2">
        <row r="17">
          <cell r="C17">
            <v>38000</v>
          </cell>
        </row>
      </sheetData>
      <sheetData sheetId="3">
        <row r="7">
          <cell r="C7">
            <v>380000</v>
          </cell>
        </row>
      </sheetData>
      <sheetData sheetId="4">
        <row r="7">
          <cell r="C7">
            <v>190000</v>
          </cell>
        </row>
      </sheetData>
      <sheetData sheetId="5">
        <row r="9">
          <cell r="C9">
            <v>23700</v>
          </cell>
        </row>
      </sheetData>
      <sheetData sheetId="6">
        <row r="13">
          <cell r="C13">
            <v>32500</v>
          </cell>
        </row>
      </sheetData>
      <sheetData sheetId="7">
        <row r="8">
          <cell r="C8">
            <v>88000</v>
          </cell>
        </row>
      </sheetData>
      <sheetData sheetId="8">
        <row r="12">
          <cell r="C12">
            <v>22600</v>
          </cell>
        </row>
      </sheetData>
      <sheetData sheetId="9">
        <row r="8">
          <cell r="C8">
            <v>8000</v>
          </cell>
        </row>
      </sheetData>
      <sheetData sheetId="10">
        <row r="10">
          <cell r="C10">
            <v>71900</v>
          </cell>
        </row>
      </sheetData>
      <sheetData sheetId="11">
        <row r="10">
          <cell r="C10">
            <v>35000</v>
          </cell>
        </row>
      </sheetData>
      <sheetData sheetId="12">
        <row r="9">
          <cell r="C9">
            <v>155000</v>
          </cell>
        </row>
      </sheetData>
      <sheetData sheetId="13">
        <row r="7">
          <cell r="C7">
            <v>140000</v>
          </cell>
        </row>
      </sheetData>
      <sheetData sheetId="14">
        <row r="11">
          <cell r="C11">
            <v>5150</v>
          </cell>
        </row>
      </sheetData>
      <sheetData sheetId="15">
        <row r="8">
          <cell r="C8">
            <v>5000</v>
          </cell>
        </row>
      </sheetData>
      <sheetData sheetId="16">
        <row r="9">
          <cell r="C9">
            <v>1999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1"/>
      <sheetName val="2"/>
      <sheetName val="3"/>
      <sheetName val="4"/>
      <sheetName val="5"/>
      <sheetName val="6"/>
      <sheetName val="7"/>
      <sheetName val="Քարահ․Նուհ"/>
      <sheetName val="Վերիշ ՆՈՒՀ"/>
      <sheetName val="Խնձոր ՆՈՒՀ"/>
      <sheetName val="Ներ․Խնձոր ՆՈՒՀ"/>
      <sheetName val="EN1"/>
      <sheetName val="EN2"/>
      <sheetName val="Խնձոր երաժշ"/>
      <sheetName val="Arvest"/>
      <sheetName val="Marz"/>
      <sheetName val="Shaxm."/>
      <sheetName val="Mshakuyt"/>
      <sheetName val="barekargum"/>
      <sheetName val="Շրջակա միջ․"/>
      <sheetName val="Փողոցային լուսավորու"/>
      <sheetName val="Աղբահանություն"/>
      <sheetName val="Лист1"/>
    </sheetNames>
    <sheetDataSet>
      <sheetData sheetId="0" refreshError="1">
        <row r="3">
          <cell r="AS3">
            <v>105776.383</v>
          </cell>
        </row>
        <row r="21">
          <cell r="AU21">
            <v>0</v>
          </cell>
        </row>
        <row r="23">
          <cell r="AU23">
            <v>0</v>
          </cell>
        </row>
        <row r="26">
          <cell r="AU26">
            <v>0</v>
          </cell>
        </row>
        <row r="38">
          <cell r="AU38">
            <v>0</v>
          </cell>
        </row>
        <row r="42">
          <cell r="AU42">
            <v>0</v>
          </cell>
        </row>
        <row r="48">
          <cell r="AU48">
            <v>0</v>
          </cell>
        </row>
        <row r="53">
          <cell r="AO53">
            <v>0</v>
          </cell>
        </row>
        <row r="55">
          <cell r="AL55">
            <v>0</v>
          </cell>
          <cell r="AO55">
            <v>0</v>
          </cell>
        </row>
      </sheetData>
      <sheetData sheetId="1" refreshError="1"/>
      <sheetData sheetId="2" refreshError="1"/>
      <sheetData sheetId="3" refreshError="1"/>
      <sheetData sheetId="4" refreshError="1">
        <row r="7">
          <cell r="H7">
            <v>7800</v>
          </cell>
        </row>
        <row r="41">
          <cell r="H41">
            <v>0</v>
          </cell>
        </row>
        <row r="43">
          <cell r="H43">
            <v>0</v>
          </cell>
        </row>
        <row r="44">
          <cell r="H4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tabSelected="1" view="pageBreakPreview" zoomScaleNormal="100" zoomScaleSheetLayoutView="100" workbookViewId="0"/>
  </sheetViews>
  <sheetFormatPr defaultRowHeight="15" x14ac:dyDescent="0.25"/>
  <cols>
    <col min="1" max="1" width="7.140625" style="5" customWidth="1"/>
    <col min="2" max="2" width="56.85546875" style="52" customWidth="1"/>
    <col min="3" max="3" width="7.42578125" style="176" customWidth="1"/>
    <col min="4" max="5" width="14.42578125" style="176" customWidth="1"/>
    <col min="6" max="6" width="13.5703125" style="176" customWidth="1"/>
    <col min="7" max="7" width="13.5703125" style="5" customWidth="1"/>
    <col min="8" max="8" width="13.5703125" style="5" bestFit="1" customWidth="1"/>
    <col min="9" max="256" width="9.140625" style="5"/>
    <col min="257" max="257" width="6.85546875" style="5" customWidth="1"/>
    <col min="258" max="258" width="51.85546875" style="5" customWidth="1"/>
    <col min="259" max="259" width="7.7109375" style="5" customWidth="1"/>
    <col min="260" max="260" width="8.7109375" style="5" customWidth="1"/>
    <col min="261" max="261" width="10.28515625" style="5" customWidth="1"/>
    <col min="262" max="262" width="10.42578125" style="5" customWidth="1"/>
    <col min="263" max="512" width="9.140625" style="5"/>
    <col min="513" max="513" width="6.85546875" style="5" customWidth="1"/>
    <col min="514" max="514" width="51.85546875" style="5" customWidth="1"/>
    <col min="515" max="515" width="7.7109375" style="5" customWidth="1"/>
    <col min="516" max="516" width="8.7109375" style="5" customWidth="1"/>
    <col min="517" max="517" width="10.28515625" style="5" customWidth="1"/>
    <col min="518" max="518" width="10.42578125" style="5" customWidth="1"/>
    <col min="519" max="768" width="9.140625" style="5"/>
    <col min="769" max="769" width="6.85546875" style="5" customWidth="1"/>
    <col min="770" max="770" width="51.85546875" style="5" customWidth="1"/>
    <col min="771" max="771" width="7.7109375" style="5" customWidth="1"/>
    <col min="772" max="772" width="8.7109375" style="5" customWidth="1"/>
    <col min="773" max="773" width="10.28515625" style="5" customWidth="1"/>
    <col min="774" max="774" width="10.42578125" style="5" customWidth="1"/>
    <col min="775" max="1024" width="9.140625" style="5"/>
    <col min="1025" max="1025" width="6.85546875" style="5" customWidth="1"/>
    <col min="1026" max="1026" width="51.85546875" style="5" customWidth="1"/>
    <col min="1027" max="1027" width="7.7109375" style="5" customWidth="1"/>
    <col min="1028" max="1028" width="8.7109375" style="5" customWidth="1"/>
    <col min="1029" max="1029" width="10.28515625" style="5" customWidth="1"/>
    <col min="1030" max="1030" width="10.42578125" style="5" customWidth="1"/>
    <col min="1031" max="1280" width="9.140625" style="5"/>
    <col min="1281" max="1281" width="6.85546875" style="5" customWidth="1"/>
    <col min="1282" max="1282" width="51.85546875" style="5" customWidth="1"/>
    <col min="1283" max="1283" width="7.7109375" style="5" customWidth="1"/>
    <col min="1284" max="1284" width="8.7109375" style="5" customWidth="1"/>
    <col min="1285" max="1285" width="10.28515625" style="5" customWidth="1"/>
    <col min="1286" max="1286" width="10.42578125" style="5" customWidth="1"/>
    <col min="1287" max="1536" width="9.140625" style="5"/>
    <col min="1537" max="1537" width="6.85546875" style="5" customWidth="1"/>
    <col min="1538" max="1538" width="51.85546875" style="5" customWidth="1"/>
    <col min="1539" max="1539" width="7.7109375" style="5" customWidth="1"/>
    <col min="1540" max="1540" width="8.7109375" style="5" customWidth="1"/>
    <col min="1541" max="1541" width="10.28515625" style="5" customWidth="1"/>
    <col min="1542" max="1542" width="10.42578125" style="5" customWidth="1"/>
    <col min="1543" max="1792" width="9.140625" style="5"/>
    <col min="1793" max="1793" width="6.85546875" style="5" customWidth="1"/>
    <col min="1794" max="1794" width="51.85546875" style="5" customWidth="1"/>
    <col min="1795" max="1795" width="7.7109375" style="5" customWidth="1"/>
    <col min="1796" max="1796" width="8.7109375" style="5" customWidth="1"/>
    <col min="1797" max="1797" width="10.28515625" style="5" customWidth="1"/>
    <col min="1798" max="1798" width="10.42578125" style="5" customWidth="1"/>
    <col min="1799" max="2048" width="9.140625" style="5"/>
    <col min="2049" max="2049" width="6.85546875" style="5" customWidth="1"/>
    <col min="2050" max="2050" width="51.85546875" style="5" customWidth="1"/>
    <col min="2051" max="2051" width="7.7109375" style="5" customWidth="1"/>
    <col min="2052" max="2052" width="8.7109375" style="5" customWidth="1"/>
    <col min="2053" max="2053" width="10.28515625" style="5" customWidth="1"/>
    <col min="2054" max="2054" width="10.42578125" style="5" customWidth="1"/>
    <col min="2055" max="2304" width="9.140625" style="5"/>
    <col min="2305" max="2305" width="6.85546875" style="5" customWidth="1"/>
    <col min="2306" max="2306" width="51.85546875" style="5" customWidth="1"/>
    <col min="2307" max="2307" width="7.7109375" style="5" customWidth="1"/>
    <col min="2308" max="2308" width="8.7109375" style="5" customWidth="1"/>
    <col min="2309" max="2309" width="10.28515625" style="5" customWidth="1"/>
    <col min="2310" max="2310" width="10.42578125" style="5" customWidth="1"/>
    <col min="2311" max="2560" width="9.140625" style="5"/>
    <col min="2561" max="2561" width="6.85546875" style="5" customWidth="1"/>
    <col min="2562" max="2562" width="51.85546875" style="5" customWidth="1"/>
    <col min="2563" max="2563" width="7.7109375" style="5" customWidth="1"/>
    <col min="2564" max="2564" width="8.7109375" style="5" customWidth="1"/>
    <col min="2565" max="2565" width="10.28515625" style="5" customWidth="1"/>
    <col min="2566" max="2566" width="10.42578125" style="5" customWidth="1"/>
    <col min="2567" max="2816" width="9.140625" style="5"/>
    <col min="2817" max="2817" width="6.85546875" style="5" customWidth="1"/>
    <col min="2818" max="2818" width="51.85546875" style="5" customWidth="1"/>
    <col min="2819" max="2819" width="7.7109375" style="5" customWidth="1"/>
    <col min="2820" max="2820" width="8.7109375" style="5" customWidth="1"/>
    <col min="2821" max="2821" width="10.28515625" style="5" customWidth="1"/>
    <col min="2822" max="2822" width="10.42578125" style="5" customWidth="1"/>
    <col min="2823" max="3072" width="9.140625" style="5"/>
    <col min="3073" max="3073" width="6.85546875" style="5" customWidth="1"/>
    <col min="3074" max="3074" width="51.85546875" style="5" customWidth="1"/>
    <col min="3075" max="3075" width="7.7109375" style="5" customWidth="1"/>
    <col min="3076" max="3076" width="8.7109375" style="5" customWidth="1"/>
    <col min="3077" max="3077" width="10.28515625" style="5" customWidth="1"/>
    <col min="3078" max="3078" width="10.42578125" style="5" customWidth="1"/>
    <col min="3079" max="3328" width="9.140625" style="5"/>
    <col min="3329" max="3329" width="6.85546875" style="5" customWidth="1"/>
    <col min="3330" max="3330" width="51.85546875" style="5" customWidth="1"/>
    <col min="3331" max="3331" width="7.7109375" style="5" customWidth="1"/>
    <col min="3332" max="3332" width="8.7109375" style="5" customWidth="1"/>
    <col min="3333" max="3333" width="10.28515625" style="5" customWidth="1"/>
    <col min="3334" max="3334" width="10.42578125" style="5" customWidth="1"/>
    <col min="3335" max="3584" width="9.140625" style="5"/>
    <col min="3585" max="3585" width="6.85546875" style="5" customWidth="1"/>
    <col min="3586" max="3586" width="51.85546875" style="5" customWidth="1"/>
    <col min="3587" max="3587" width="7.7109375" style="5" customWidth="1"/>
    <col min="3588" max="3588" width="8.7109375" style="5" customWidth="1"/>
    <col min="3589" max="3589" width="10.28515625" style="5" customWidth="1"/>
    <col min="3590" max="3590" width="10.42578125" style="5" customWidth="1"/>
    <col min="3591" max="3840" width="9.140625" style="5"/>
    <col min="3841" max="3841" width="6.85546875" style="5" customWidth="1"/>
    <col min="3842" max="3842" width="51.85546875" style="5" customWidth="1"/>
    <col min="3843" max="3843" width="7.7109375" style="5" customWidth="1"/>
    <col min="3844" max="3844" width="8.7109375" style="5" customWidth="1"/>
    <col min="3845" max="3845" width="10.28515625" style="5" customWidth="1"/>
    <col min="3846" max="3846" width="10.42578125" style="5" customWidth="1"/>
    <col min="3847" max="4096" width="9.140625" style="5"/>
    <col min="4097" max="4097" width="6.85546875" style="5" customWidth="1"/>
    <col min="4098" max="4098" width="51.85546875" style="5" customWidth="1"/>
    <col min="4099" max="4099" width="7.7109375" style="5" customWidth="1"/>
    <col min="4100" max="4100" width="8.7109375" style="5" customWidth="1"/>
    <col min="4101" max="4101" width="10.28515625" style="5" customWidth="1"/>
    <col min="4102" max="4102" width="10.42578125" style="5" customWidth="1"/>
    <col min="4103" max="4352" width="9.140625" style="5"/>
    <col min="4353" max="4353" width="6.85546875" style="5" customWidth="1"/>
    <col min="4354" max="4354" width="51.85546875" style="5" customWidth="1"/>
    <col min="4355" max="4355" width="7.7109375" style="5" customWidth="1"/>
    <col min="4356" max="4356" width="8.7109375" style="5" customWidth="1"/>
    <col min="4357" max="4357" width="10.28515625" style="5" customWidth="1"/>
    <col min="4358" max="4358" width="10.42578125" style="5" customWidth="1"/>
    <col min="4359" max="4608" width="9.140625" style="5"/>
    <col min="4609" max="4609" width="6.85546875" style="5" customWidth="1"/>
    <col min="4610" max="4610" width="51.85546875" style="5" customWidth="1"/>
    <col min="4611" max="4611" width="7.7109375" style="5" customWidth="1"/>
    <col min="4612" max="4612" width="8.7109375" style="5" customWidth="1"/>
    <col min="4613" max="4613" width="10.28515625" style="5" customWidth="1"/>
    <col min="4614" max="4614" width="10.42578125" style="5" customWidth="1"/>
    <col min="4615" max="4864" width="9.140625" style="5"/>
    <col min="4865" max="4865" width="6.85546875" style="5" customWidth="1"/>
    <col min="4866" max="4866" width="51.85546875" style="5" customWidth="1"/>
    <col min="4867" max="4867" width="7.7109375" style="5" customWidth="1"/>
    <col min="4868" max="4868" width="8.7109375" style="5" customWidth="1"/>
    <col min="4869" max="4869" width="10.28515625" style="5" customWidth="1"/>
    <col min="4870" max="4870" width="10.42578125" style="5" customWidth="1"/>
    <col min="4871" max="5120" width="9.140625" style="5"/>
    <col min="5121" max="5121" width="6.85546875" style="5" customWidth="1"/>
    <col min="5122" max="5122" width="51.85546875" style="5" customWidth="1"/>
    <col min="5123" max="5123" width="7.7109375" style="5" customWidth="1"/>
    <col min="5124" max="5124" width="8.7109375" style="5" customWidth="1"/>
    <col min="5125" max="5125" width="10.28515625" style="5" customWidth="1"/>
    <col min="5126" max="5126" width="10.42578125" style="5" customWidth="1"/>
    <col min="5127" max="5376" width="9.140625" style="5"/>
    <col min="5377" max="5377" width="6.85546875" style="5" customWidth="1"/>
    <col min="5378" max="5378" width="51.85546875" style="5" customWidth="1"/>
    <col min="5379" max="5379" width="7.7109375" style="5" customWidth="1"/>
    <col min="5380" max="5380" width="8.7109375" style="5" customWidth="1"/>
    <col min="5381" max="5381" width="10.28515625" style="5" customWidth="1"/>
    <col min="5382" max="5382" width="10.42578125" style="5" customWidth="1"/>
    <col min="5383" max="5632" width="9.140625" style="5"/>
    <col min="5633" max="5633" width="6.85546875" style="5" customWidth="1"/>
    <col min="5634" max="5634" width="51.85546875" style="5" customWidth="1"/>
    <col min="5635" max="5635" width="7.7109375" style="5" customWidth="1"/>
    <col min="5636" max="5636" width="8.7109375" style="5" customWidth="1"/>
    <col min="5637" max="5637" width="10.28515625" style="5" customWidth="1"/>
    <col min="5638" max="5638" width="10.42578125" style="5" customWidth="1"/>
    <col min="5639" max="5888" width="9.140625" style="5"/>
    <col min="5889" max="5889" width="6.85546875" style="5" customWidth="1"/>
    <col min="5890" max="5890" width="51.85546875" style="5" customWidth="1"/>
    <col min="5891" max="5891" width="7.7109375" style="5" customWidth="1"/>
    <col min="5892" max="5892" width="8.7109375" style="5" customWidth="1"/>
    <col min="5893" max="5893" width="10.28515625" style="5" customWidth="1"/>
    <col min="5894" max="5894" width="10.42578125" style="5" customWidth="1"/>
    <col min="5895" max="6144" width="9.140625" style="5"/>
    <col min="6145" max="6145" width="6.85546875" style="5" customWidth="1"/>
    <col min="6146" max="6146" width="51.85546875" style="5" customWidth="1"/>
    <col min="6147" max="6147" width="7.7109375" style="5" customWidth="1"/>
    <col min="6148" max="6148" width="8.7109375" style="5" customWidth="1"/>
    <col min="6149" max="6149" width="10.28515625" style="5" customWidth="1"/>
    <col min="6150" max="6150" width="10.42578125" style="5" customWidth="1"/>
    <col min="6151" max="6400" width="9.140625" style="5"/>
    <col min="6401" max="6401" width="6.85546875" style="5" customWidth="1"/>
    <col min="6402" max="6402" width="51.85546875" style="5" customWidth="1"/>
    <col min="6403" max="6403" width="7.7109375" style="5" customWidth="1"/>
    <col min="6404" max="6404" width="8.7109375" style="5" customWidth="1"/>
    <col min="6405" max="6405" width="10.28515625" style="5" customWidth="1"/>
    <col min="6406" max="6406" width="10.42578125" style="5" customWidth="1"/>
    <col min="6407" max="6656" width="9.140625" style="5"/>
    <col min="6657" max="6657" width="6.85546875" style="5" customWidth="1"/>
    <col min="6658" max="6658" width="51.85546875" style="5" customWidth="1"/>
    <col min="6659" max="6659" width="7.7109375" style="5" customWidth="1"/>
    <col min="6660" max="6660" width="8.7109375" style="5" customWidth="1"/>
    <col min="6661" max="6661" width="10.28515625" style="5" customWidth="1"/>
    <col min="6662" max="6662" width="10.42578125" style="5" customWidth="1"/>
    <col min="6663" max="6912" width="9.140625" style="5"/>
    <col min="6913" max="6913" width="6.85546875" style="5" customWidth="1"/>
    <col min="6914" max="6914" width="51.85546875" style="5" customWidth="1"/>
    <col min="6915" max="6915" width="7.7109375" style="5" customWidth="1"/>
    <col min="6916" max="6916" width="8.7109375" style="5" customWidth="1"/>
    <col min="6917" max="6917" width="10.28515625" style="5" customWidth="1"/>
    <col min="6918" max="6918" width="10.42578125" style="5" customWidth="1"/>
    <col min="6919" max="7168" width="9.140625" style="5"/>
    <col min="7169" max="7169" width="6.85546875" style="5" customWidth="1"/>
    <col min="7170" max="7170" width="51.85546875" style="5" customWidth="1"/>
    <col min="7171" max="7171" width="7.7109375" style="5" customWidth="1"/>
    <col min="7172" max="7172" width="8.7109375" style="5" customWidth="1"/>
    <col min="7173" max="7173" width="10.28515625" style="5" customWidth="1"/>
    <col min="7174" max="7174" width="10.42578125" style="5" customWidth="1"/>
    <col min="7175" max="7424" width="9.140625" style="5"/>
    <col min="7425" max="7425" width="6.85546875" style="5" customWidth="1"/>
    <col min="7426" max="7426" width="51.85546875" style="5" customWidth="1"/>
    <col min="7427" max="7427" width="7.7109375" style="5" customWidth="1"/>
    <col min="7428" max="7428" width="8.7109375" style="5" customWidth="1"/>
    <col min="7429" max="7429" width="10.28515625" style="5" customWidth="1"/>
    <col min="7430" max="7430" width="10.42578125" style="5" customWidth="1"/>
    <col min="7431" max="7680" width="9.140625" style="5"/>
    <col min="7681" max="7681" width="6.85546875" style="5" customWidth="1"/>
    <col min="7682" max="7682" width="51.85546875" style="5" customWidth="1"/>
    <col min="7683" max="7683" width="7.7109375" style="5" customWidth="1"/>
    <col min="7684" max="7684" width="8.7109375" style="5" customWidth="1"/>
    <col min="7685" max="7685" width="10.28515625" style="5" customWidth="1"/>
    <col min="7686" max="7686" width="10.42578125" style="5" customWidth="1"/>
    <col min="7687" max="7936" width="9.140625" style="5"/>
    <col min="7937" max="7937" width="6.85546875" style="5" customWidth="1"/>
    <col min="7938" max="7938" width="51.85546875" style="5" customWidth="1"/>
    <col min="7939" max="7939" width="7.7109375" style="5" customWidth="1"/>
    <col min="7940" max="7940" width="8.7109375" style="5" customWidth="1"/>
    <col min="7941" max="7941" width="10.28515625" style="5" customWidth="1"/>
    <col min="7942" max="7942" width="10.42578125" style="5" customWidth="1"/>
    <col min="7943" max="8192" width="9.140625" style="5"/>
    <col min="8193" max="8193" width="6.85546875" style="5" customWidth="1"/>
    <col min="8194" max="8194" width="51.85546875" style="5" customWidth="1"/>
    <col min="8195" max="8195" width="7.7109375" style="5" customWidth="1"/>
    <col min="8196" max="8196" width="8.7109375" style="5" customWidth="1"/>
    <col min="8197" max="8197" width="10.28515625" style="5" customWidth="1"/>
    <col min="8198" max="8198" width="10.42578125" style="5" customWidth="1"/>
    <col min="8199" max="8448" width="9.140625" style="5"/>
    <col min="8449" max="8449" width="6.85546875" style="5" customWidth="1"/>
    <col min="8450" max="8450" width="51.85546875" style="5" customWidth="1"/>
    <col min="8451" max="8451" width="7.7109375" style="5" customWidth="1"/>
    <col min="8452" max="8452" width="8.7109375" style="5" customWidth="1"/>
    <col min="8453" max="8453" width="10.28515625" style="5" customWidth="1"/>
    <col min="8454" max="8454" width="10.42578125" style="5" customWidth="1"/>
    <col min="8455" max="8704" width="9.140625" style="5"/>
    <col min="8705" max="8705" width="6.85546875" style="5" customWidth="1"/>
    <col min="8706" max="8706" width="51.85546875" style="5" customWidth="1"/>
    <col min="8707" max="8707" width="7.7109375" style="5" customWidth="1"/>
    <col min="8708" max="8708" width="8.7109375" style="5" customWidth="1"/>
    <col min="8709" max="8709" width="10.28515625" style="5" customWidth="1"/>
    <col min="8710" max="8710" width="10.42578125" style="5" customWidth="1"/>
    <col min="8711" max="8960" width="9.140625" style="5"/>
    <col min="8961" max="8961" width="6.85546875" style="5" customWidth="1"/>
    <col min="8962" max="8962" width="51.85546875" style="5" customWidth="1"/>
    <col min="8963" max="8963" width="7.7109375" style="5" customWidth="1"/>
    <col min="8964" max="8964" width="8.7109375" style="5" customWidth="1"/>
    <col min="8965" max="8965" width="10.28515625" style="5" customWidth="1"/>
    <col min="8966" max="8966" width="10.42578125" style="5" customWidth="1"/>
    <col min="8967" max="9216" width="9.140625" style="5"/>
    <col min="9217" max="9217" width="6.85546875" style="5" customWidth="1"/>
    <col min="9218" max="9218" width="51.85546875" style="5" customWidth="1"/>
    <col min="9219" max="9219" width="7.7109375" style="5" customWidth="1"/>
    <col min="9220" max="9220" width="8.7109375" style="5" customWidth="1"/>
    <col min="9221" max="9221" width="10.28515625" style="5" customWidth="1"/>
    <col min="9222" max="9222" width="10.42578125" style="5" customWidth="1"/>
    <col min="9223" max="9472" width="9.140625" style="5"/>
    <col min="9473" max="9473" width="6.85546875" style="5" customWidth="1"/>
    <col min="9474" max="9474" width="51.85546875" style="5" customWidth="1"/>
    <col min="9475" max="9475" width="7.7109375" style="5" customWidth="1"/>
    <col min="9476" max="9476" width="8.7109375" style="5" customWidth="1"/>
    <col min="9477" max="9477" width="10.28515625" style="5" customWidth="1"/>
    <col min="9478" max="9478" width="10.42578125" style="5" customWidth="1"/>
    <col min="9479" max="9728" width="9.140625" style="5"/>
    <col min="9729" max="9729" width="6.85546875" style="5" customWidth="1"/>
    <col min="9730" max="9730" width="51.85546875" style="5" customWidth="1"/>
    <col min="9731" max="9731" width="7.7109375" style="5" customWidth="1"/>
    <col min="9732" max="9732" width="8.7109375" style="5" customWidth="1"/>
    <col min="9733" max="9733" width="10.28515625" style="5" customWidth="1"/>
    <col min="9734" max="9734" width="10.42578125" style="5" customWidth="1"/>
    <col min="9735" max="9984" width="9.140625" style="5"/>
    <col min="9985" max="9985" width="6.85546875" style="5" customWidth="1"/>
    <col min="9986" max="9986" width="51.85546875" style="5" customWidth="1"/>
    <col min="9987" max="9987" width="7.7109375" style="5" customWidth="1"/>
    <col min="9988" max="9988" width="8.7109375" style="5" customWidth="1"/>
    <col min="9989" max="9989" width="10.28515625" style="5" customWidth="1"/>
    <col min="9990" max="9990" width="10.42578125" style="5" customWidth="1"/>
    <col min="9991" max="10240" width="9.140625" style="5"/>
    <col min="10241" max="10241" width="6.85546875" style="5" customWidth="1"/>
    <col min="10242" max="10242" width="51.85546875" style="5" customWidth="1"/>
    <col min="10243" max="10243" width="7.7109375" style="5" customWidth="1"/>
    <col min="10244" max="10244" width="8.7109375" style="5" customWidth="1"/>
    <col min="10245" max="10245" width="10.28515625" style="5" customWidth="1"/>
    <col min="10246" max="10246" width="10.42578125" style="5" customWidth="1"/>
    <col min="10247" max="10496" width="9.140625" style="5"/>
    <col min="10497" max="10497" width="6.85546875" style="5" customWidth="1"/>
    <col min="10498" max="10498" width="51.85546875" style="5" customWidth="1"/>
    <col min="10499" max="10499" width="7.7109375" style="5" customWidth="1"/>
    <col min="10500" max="10500" width="8.7109375" style="5" customWidth="1"/>
    <col min="10501" max="10501" width="10.28515625" style="5" customWidth="1"/>
    <col min="10502" max="10502" width="10.42578125" style="5" customWidth="1"/>
    <col min="10503" max="10752" width="9.140625" style="5"/>
    <col min="10753" max="10753" width="6.85546875" style="5" customWidth="1"/>
    <col min="10754" max="10754" width="51.85546875" style="5" customWidth="1"/>
    <col min="10755" max="10755" width="7.7109375" style="5" customWidth="1"/>
    <col min="10756" max="10756" width="8.7109375" style="5" customWidth="1"/>
    <col min="10757" max="10757" width="10.28515625" style="5" customWidth="1"/>
    <col min="10758" max="10758" width="10.42578125" style="5" customWidth="1"/>
    <col min="10759" max="11008" width="9.140625" style="5"/>
    <col min="11009" max="11009" width="6.85546875" style="5" customWidth="1"/>
    <col min="11010" max="11010" width="51.85546875" style="5" customWidth="1"/>
    <col min="11011" max="11011" width="7.7109375" style="5" customWidth="1"/>
    <col min="11012" max="11012" width="8.7109375" style="5" customWidth="1"/>
    <col min="11013" max="11013" width="10.28515625" style="5" customWidth="1"/>
    <col min="11014" max="11014" width="10.42578125" style="5" customWidth="1"/>
    <col min="11015" max="11264" width="9.140625" style="5"/>
    <col min="11265" max="11265" width="6.85546875" style="5" customWidth="1"/>
    <col min="11266" max="11266" width="51.85546875" style="5" customWidth="1"/>
    <col min="11267" max="11267" width="7.7109375" style="5" customWidth="1"/>
    <col min="11268" max="11268" width="8.7109375" style="5" customWidth="1"/>
    <col min="11269" max="11269" width="10.28515625" style="5" customWidth="1"/>
    <col min="11270" max="11270" width="10.42578125" style="5" customWidth="1"/>
    <col min="11271" max="11520" width="9.140625" style="5"/>
    <col min="11521" max="11521" width="6.85546875" style="5" customWidth="1"/>
    <col min="11522" max="11522" width="51.85546875" style="5" customWidth="1"/>
    <col min="11523" max="11523" width="7.7109375" style="5" customWidth="1"/>
    <col min="11524" max="11524" width="8.7109375" style="5" customWidth="1"/>
    <col min="11525" max="11525" width="10.28515625" style="5" customWidth="1"/>
    <col min="11526" max="11526" width="10.42578125" style="5" customWidth="1"/>
    <col min="11527" max="11776" width="9.140625" style="5"/>
    <col min="11777" max="11777" width="6.85546875" style="5" customWidth="1"/>
    <col min="11778" max="11778" width="51.85546875" style="5" customWidth="1"/>
    <col min="11779" max="11779" width="7.7109375" style="5" customWidth="1"/>
    <col min="11780" max="11780" width="8.7109375" style="5" customWidth="1"/>
    <col min="11781" max="11781" width="10.28515625" style="5" customWidth="1"/>
    <col min="11782" max="11782" width="10.42578125" style="5" customWidth="1"/>
    <col min="11783" max="12032" width="9.140625" style="5"/>
    <col min="12033" max="12033" width="6.85546875" style="5" customWidth="1"/>
    <col min="12034" max="12034" width="51.85546875" style="5" customWidth="1"/>
    <col min="12035" max="12035" width="7.7109375" style="5" customWidth="1"/>
    <col min="12036" max="12036" width="8.7109375" style="5" customWidth="1"/>
    <col min="12037" max="12037" width="10.28515625" style="5" customWidth="1"/>
    <col min="12038" max="12038" width="10.42578125" style="5" customWidth="1"/>
    <col min="12039" max="12288" width="9.140625" style="5"/>
    <col min="12289" max="12289" width="6.85546875" style="5" customWidth="1"/>
    <col min="12290" max="12290" width="51.85546875" style="5" customWidth="1"/>
    <col min="12291" max="12291" width="7.7109375" style="5" customWidth="1"/>
    <col min="12292" max="12292" width="8.7109375" style="5" customWidth="1"/>
    <col min="12293" max="12293" width="10.28515625" style="5" customWidth="1"/>
    <col min="12294" max="12294" width="10.42578125" style="5" customWidth="1"/>
    <col min="12295" max="12544" width="9.140625" style="5"/>
    <col min="12545" max="12545" width="6.85546875" style="5" customWidth="1"/>
    <col min="12546" max="12546" width="51.85546875" style="5" customWidth="1"/>
    <col min="12547" max="12547" width="7.7109375" style="5" customWidth="1"/>
    <col min="12548" max="12548" width="8.7109375" style="5" customWidth="1"/>
    <col min="12549" max="12549" width="10.28515625" style="5" customWidth="1"/>
    <col min="12550" max="12550" width="10.42578125" style="5" customWidth="1"/>
    <col min="12551" max="12800" width="9.140625" style="5"/>
    <col min="12801" max="12801" width="6.85546875" style="5" customWidth="1"/>
    <col min="12802" max="12802" width="51.85546875" style="5" customWidth="1"/>
    <col min="12803" max="12803" width="7.7109375" style="5" customWidth="1"/>
    <col min="12804" max="12804" width="8.7109375" style="5" customWidth="1"/>
    <col min="12805" max="12805" width="10.28515625" style="5" customWidth="1"/>
    <col min="12806" max="12806" width="10.42578125" style="5" customWidth="1"/>
    <col min="12807" max="13056" width="9.140625" style="5"/>
    <col min="13057" max="13057" width="6.85546875" style="5" customWidth="1"/>
    <col min="13058" max="13058" width="51.85546875" style="5" customWidth="1"/>
    <col min="13059" max="13059" width="7.7109375" style="5" customWidth="1"/>
    <col min="13060" max="13060" width="8.7109375" style="5" customWidth="1"/>
    <col min="13061" max="13061" width="10.28515625" style="5" customWidth="1"/>
    <col min="13062" max="13062" width="10.42578125" style="5" customWidth="1"/>
    <col min="13063" max="13312" width="9.140625" style="5"/>
    <col min="13313" max="13313" width="6.85546875" style="5" customWidth="1"/>
    <col min="13314" max="13314" width="51.85546875" style="5" customWidth="1"/>
    <col min="13315" max="13315" width="7.7109375" style="5" customWidth="1"/>
    <col min="13316" max="13316" width="8.7109375" style="5" customWidth="1"/>
    <col min="13317" max="13317" width="10.28515625" style="5" customWidth="1"/>
    <col min="13318" max="13318" width="10.42578125" style="5" customWidth="1"/>
    <col min="13319" max="13568" width="9.140625" style="5"/>
    <col min="13569" max="13569" width="6.85546875" style="5" customWidth="1"/>
    <col min="13570" max="13570" width="51.85546875" style="5" customWidth="1"/>
    <col min="13571" max="13571" width="7.7109375" style="5" customWidth="1"/>
    <col min="13572" max="13572" width="8.7109375" style="5" customWidth="1"/>
    <col min="13573" max="13573" width="10.28515625" style="5" customWidth="1"/>
    <col min="13574" max="13574" width="10.42578125" style="5" customWidth="1"/>
    <col min="13575" max="13824" width="9.140625" style="5"/>
    <col min="13825" max="13825" width="6.85546875" style="5" customWidth="1"/>
    <col min="13826" max="13826" width="51.85546875" style="5" customWidth="1"/>
    <col min="13827" max="13827" width="7.7109375" style="5" customWidth="1"/>
    <col min="13828" max="13828" width="8.7109375" style="5" customWidth="1"/>
    <col min="13829" max="13829" width="10.28515625" style="5" customWidth="1"/>
    <col min="13830" max="13830" width="10.42578125" style="5" customWidth="1"/>
    <col min="13831" max="14080" width="9.140625" style="5"/>
    <col min="14081" max="14081" width="6.85546875" style="5" customWidth="1"/>
    <col min="14082" max="14082" width="51.85546875" style="5" customWidth="1"/>
    <col min="14083" max="14083" width="7.7109375" style="5" customWidth="1"/>
    <col min="14084" max="14084" width="8.7109375" style="5" customWidth="1"/>
    <col min="14085" max="14085" width="10.28515625" style="5" customWidth="1"/>
    <col min="14086" max="14086" width="10.42578125" style="5" customWidth="1"/>
    <col min="14087" max="14336" width="9.140625" style="5"/>
    <col min="14337" max="14337" width="6.85546875" style="5" customWidth="1"/>
    <col min="14338" max="14338" width="51.85546875" style="5" customWidth="1"/>
    <col min="14339" max="14339" width="7.7109375" style="5" customWidth="1"/>
    <col min="14340" max="14340" width="8.7109375" style="5" customWidth="1"/>
    <col min="14341" max="14341" width="10.28515625" style="5" customWidth="1"/>
    <col min="14342" max="14342" width="10.42578125" style="5" customWidth="1"/>
    <col min="14343" max="14592" width="9.140625" style="5"/>
    <col min="14593" max="14593" width="6.85546875" style="5" customWidth="1"/>
    <col min="14594" max="14594" width="51.85546875" style="5" customWidth="1"/>
    <col min="14595" max="14595" width="7.7109375" style="5" customWidth="1"/>
    <col min="14596" max="14596" width="8.7109375" style="5" customWidth="1"/>
    <col min="14597" max="14597" width="10.28515625" style="5" customWidth="1"/>
    <col min="14598" max="14598" width="10.42578125" style="5" customWidth="1"/>
    <col min="14599" max="14848" width="9.140625" style="5"/>
    <col min="14849" max="14849" width="6.85546875" style="5" customWidth="1"/>
    <col min="14850" max="14850" width="51.85546875" style="5" customWidth="1"/>
    <col min="14851" max="14851" width="7.7109375" style="5" customWidth="1"/>
    <col min="14852" max="14852" width="8.7109375" style="5" customWidth="1"/>
    <col min="14853" max="14853" width="10.28515625" style="5" customWidth="1"/>
    <col min="14854" max="14854" width="10.42578125" style="5" customWidth="1"/>
    <col min="14855" max="15104" width="9.140625" style="5"/>
    <col min="15105" max="15105" width="6.85546875" style="5" customWidth="1"/>
    <col min="15106" max="15106" width="51.85546875" style="5" customWidth="1"/>
    <col min="15107" max="15107" width="7.7109375" style="5" customWidth="1"/>
    <col min="15108" max="15108" width="8.7109375" style="5" customWidth="1"/>
    <col min="15109" max="15109" width="10.28515625" style="5" customWidth="1"/>
    <col min="15110" max="15110" width="10.42578125" style="5" customWidth="1"/>
    <col min="15111" max="15360" width="9.140625" style="5"/>
    <col min="15361" max="15361" width="6.85546875" style="5" customWidth="1"/>
    <col min="15362" max="15362" width="51.85546875" style="5" customWidth="1"/>
    <col min="15363" max="15363" width="7.7109375" style="5" customWidth="1"/>
    <col min="15364" max="15364" width="8.7109375" style="5" customWidth="1"/>
    <col min="15365" max="15365" width="10.28515625" style="5" customWidth="1"/>
    <col min="15366" max="15366" width="10.42578125" style="5" customWidth="1"/>
    <col min="15367" max="15616" width="9.140625" style="5"/>
    <col min="15617" max="15617" width="6.85546875" style="5" customWidth="1"/>
    <col min="15618" max="15618" width="51.85546875" style="5" customWidth="1"/>
    <col min="15619" max="15619" width="7.7109375" style="5" customWidth="1"/>
    <col min="15620" max="15620" width="8.7109375" style="5" customWidth="1"/>
    <col min="15621" max="15621" width="10.28515625" style="5" customWidth="1"/>
    <col min="15622" max="15622" width="10.42578125" style="5" customWidth="1"/>
    <col min="15623" max="15872" width="9.140625" style="5"/>
    <col min="15873" max="15873" width="6.85546875" style="5" customWidth="1"/>
    <col min="15874" max="15874" width="51.85546875" style="5" customWidth="1"/>
    <col min="15875" max="15875" width="7.7109375" style="5" customWidth="1"/>
    <col min="15876" max="15876" width="8.7109375" style="5" customWidth="1"/>
    <col min="15877" max="15877" width="10.28515625" style="5" customWidth="1"/>
    <col min="15878" max="15878" width="10.42578125" style="5" customWidth="1"/>
    <col min="15879" max="16128" width="9.140625" style="5"/>
    <col min="16129" max="16129" width="6.85546875" style="5" customWidth="1"/>
    <col min="16130" max="16130" width="51.85546875" style="5" customWidth="1"/>
    <col min="16131" max="16131" width="7.7109375" style="5" customWidth="1"/>
    <col min="16132" max="16132" width="8.7109375" style="5" customWidth="1"/>
    <col min="16133" max="16133" width="10.28515625" style="5" customWidth="1"/>
    <col min="16134" max="16134" width="10.42578125" style="5" customWidth="1"/>
    <col min="16135" max="16384" width="9.140625" style="5"/>
  </cols>
  <sheetData>
    <row r="1" spans="1:8" x14ac:dyDescent="0.25">
      <c r="E1" s="420" t="s">
        <v>778</v>
      </c>
      <c r="F1" s="420"/>
      <c r="G1" s="420"/>
    </row>
    <row r="2" spans="1:8" x14ac:dyDescent="0.25">
      <c r="E2" s="420"/>
      <c r="F2" s="420"/>
      <c r="G2" s="420"/>
    </row>
    <row r="3" spans="1:8" x14ac:dyDescent="0.25">
      <c r="E3" s="420"/>
      <c r="F3" s="420"/>
      <c r="G3" s="420"/>
    </row>
    <row r="4" spans="1:8" x14ac:dyDescent="0.25">
      <c r="E4" s="420"/>
      <c r="F4" s="420"/>
      <c r="G4" s="420"/>
    </row>
    <row r="5" spans="1:8" s="1" customFormat="1" ht="18" x14ac:dyDescent="0.25">
      <c r="A5" s="411" t="s">
        <v>777</v>
      </c>
      <c r="B5" s="411"/>
      <c r="C5" s="411"/>
      <c r="D5" s="411"/>
      <c r="E5" s="411"/>
      <c r="F5" s="411"/>
      <c r="G5" s="411"/>
    </row>
    <row r="6" spans="1:8" ht="12.75" customHeight="1" x14ac:dyDescent="0.25">
      <c r="A6" s="2"/>
      <c r="B6" s="3"/>
      <c r="C6" s="2"/>
      <c r="D6" s="2"/>
      <c r="E6" s="2"/>
      <c r="F6" s="204"/>
      <c r="G6" s="205" t="s">
        <v>0</v>
      </c>
    </row>
    <row r="7" spans="1:8" x14ac:dyDescent="0.25">
      <c r="A7" s="412" t="s">
        <v>1</v>
      </c>
      <c r="B7" s="412" t="s">
        <v>2</v>
      </c>
      <c r="C7" s="414" t="s">
        <v>3</v>
      </c>
      <c r="D7" s="416" t="s">
        <v>4</v>
      </c>
      <c r="E7" s="417" t="s">
        <v>5</v>
      </c>
      <c r="F7" s="418" t="s">
        <v>6</v>
      </c>
      <c r="G7" s="419"/>
    </row>
    <row r="8" spans="1:8" ht="30" x14ac:dyDescent="0.25">
      <c r="A8" s="413"/>
      <c r="B8" s="413"/>
      <c r="C8" s="415"/>
      <c r="D8" s="416"/>
      <c r="E8" s="417"/>
      <c r="F8" s="6" t="s">
        <v>7</v>
      </c>
      <c r="G8" s="7" t="s">
        <v>8</v>
      </c>
    </row>
    <row r="9" spans="1:8" s="2" customFormat="1" ht="12" customHeight="1" x14ac:dyDescent="0.25">
      <c r="A9" s="8">
        <v>1</v>
      </c>
      <c r="B9" s="9">
        <v>2</v>
      </c>
      <c r="C9" s="10">
        <v>3</v>
      </c>
      <c r="D9" s="186">
        <v>4</v>
      </c>
      <c r="E9" s="186">
        <v>5</v>
      </c>
      <c r="F9" s="10">
        <v>6</v>
      </c>
      <c r="G9" s="7">
        <v>7</v>
      </c>
    </row>
    <row r="10" spans="1:8" s="14" customFormat="1" ht="25.5" x14ac:dyDescent="0.25">
      <c r="A10" s="11" t="s">
        <v>9</v>
      </c>
      <c r="B10" s="12" t="s">
        <v>775</v>
      </c>
      <c r="C10" s="13"/>
      <c r="D10" s="409">
        <f>D12+D60+D94</f>
        <v>1750971.3620000002</v>
      </c>
      <c r="E10" s="409">
        <f>+F10+G10</f>
        <v>3296611.4620000003</v>
      </c>
      <c r="F10" s="409">
        <f t="shared" ref="F10:G10" si="0">F12+F60+F94</f>
        <v>1780971.3620000002</v>
      </c>
      <c r="G10" s="409">
        <f t="shared" si="0"/>
        <v>1515640.1</v>
      </c>
      <c r="H10" s="198"/>
    </row>
    <row r="11" spans="1:8" s="4" customFormat="1" x14ac:dyDescent="0.25">
      <c r="A11" s="15"/>
      <c r="B11" s="16" t="s">
        <v>10</v>
      </c>
      <c r="C11" s="13"/>
      <c r="D11" s="410"/>
      <c r="E11" s="410"/>
      <c r="F11" s="410"/>
      <c r="G11" s="410"/>
      <c r="H11" s="394"/>
    </row>
    <row r="12" spans="1:8" s="4" customFormat="1" x14ac:dyDescent="0.25">
      <c r="A12" s="11" t="s">
        <v>11</v>
      </c>
      <c r="B12" s="17" t="s">
        <v>12</v>
      </c>
      <c r="C12" s="405">
        <v>7100</v>
      </c>
      <c r="D12" s="403">
        <f>D15+D20+D23+D44+D51</f>
        <v>248250</v>
      </c>
      <c r="E12" s="403">
        <f>E15+E20+E23+E44+E51</f>
        <v>258250</v>
      </c>
      <c r="F12" s="403">
        <f t="shared" ref="F12:G12" si="1">F15+F20+F23+F44+F51</f>
        <v>258250</v>
      </c>
      <c r="G12" s="403">
        <f t="shared" si="1"/>
        <v>0</v>
      </c>
    </row>
    <row r="13" spans="1:8" s="20" customFormat="1" x14ac:dyDescent="0.25">
      <c r="A13" s="15"/>
      <c r="B13" s="18" t="s">
        <v>14</v>
      </c>
      <c r="C13" s="406"/>
      <c r="D13" s="408"/>
      <c r="E13" s="408"/>
      <c r="F13" s="408"/>
      <c r="G13" s="408"/>
    </row>
    <row r="14" spans="1:8" s="4" customFormat="1" x14ac:dyDescent="0.25">
      <c r="A14" s="15"/>
      <c r="B14" s="18" t="s">
        <v>15</v>
      </c>
      <c r="C14" s="407"/>
      <c r="D14" s="404"/>
      <c r="E14" s="404"/>
      <c r="F14" s="404"/>
      <c r="G14" s="404"/>
    </row>
    <row r="15" spans="1:8" s="20" customFormat="1" x14ac:dyDescent="0.25">
      <c r="A15" s="11" t="s">
        <v>16</v>
      </c>
      <c r="B15" s="22" t="s">
        <v>17</v>
      </c>
      <c r="C15" s="405">
        <v>7131</v>
      </c>
      <c r="D15" s="403">
        <f>D17+D18+D19</f>
        <v>54000</v>
      </c>
      <c r="E15" s="403">
        <f>E17+E18+E19</f>
        <v>54000</v>
      </c>
      <c r="F15" s="403">
        <f t="shared" ref="F15" si="2">F17+F18+F19</f>
        <v>54000</v>
      </c>
      <c r="G15" s="403"/>
    </row>
    <row r="16" spans="1:8" s="4" customFormat="1" x14ac:dyDescent="0.25">
      <c r="A16" s="15"/>
      <c r="B16" s="24" t="s">
        <v>18</v>
      </c>
      <c r="C16" s="407"/>
      <c r="D16" s="404"/>
      <c r="E16" s="404"/>
      <c r="F16" s="404"/>
      <c r="G16" s="404"/>
    </row>
    <row r="17" spans="1:7" ht="25.5" x14ac:dyDescent="0.25">
      <c r="A17" s="26" t="s">
        <v>19</v>
      </c>
      <c r="B17" s="27" t="s">
        <v>20</v>
      </c>
      <c r="C17" s="10"/>
      <c r="D17" s="223">
        <f t="shared" ref="D17:E19" si="3">+E17</f>
        <v>10000</v>
      </c>
      <c r="E17" s="223">
        <f t="shared" si="3"/>
        <v>10000</v>
      </c>
      <c r="F17" s="206">
        <v>10000</v>
      </c>
      <c r="G17" s="10"/>
    </row>
    <row r="18" spans="1:7" ht="25.5" x14ac:dyDescent="0.25">
      <c r="A18" s="26" t="s">
        <v>21</v>
      </c>
      <c r="B18" s="27" t="s">
        <v>22</v>
      </c>
      <c r="C18" s="10"/>
      <c r="D18" s="223">
        <f t="shared" si="3"/>
        <v>4500</v>
      </c>
      <c r="E18" s="223">
        <f t="shared" si="3"/>
        <v>4500</v>
      </c>
      <c r="F18" s="206">
        <v>4500</v>
      </c>
      <c r="G18" s="10"/>
    </row>
    <row r="19" spans="1:7" x14ac:dyDescent="0.25">
      <c r="A19" s="28" t="s">
        <v>773</v>
      </c>
      <c r="B19" s="29" t="s">
        <v>774</v>
      </c>
      <c r="C19" s="197"/>
      <c r="D19" s="224">
        <f t="shared" si="3"/>
        <v>39500</v>
      </c>
      <c r="E19" s="207">
        <f t="shared" si="3"/>
        <v>39500</v>
      </c>
      <c r="F19" s="207">
        <v>39500</v>
      </c>
      <c r="G19" s="197"/>
    </row>
    <row r="20" spans="1:7" s="20" customFormat="1" x14ac:dyDescent="0.25">
      <c r="A20" s="11" t="s">
        <v>23</v>
      </c>
      <c r="B20" s="22" t="s">
        <v>24</v>
      </c>
      <c r="C20" s="405">
        <v>7136</v>
      </c>
      <c r="D20" s="403">
        <f>D22</f>
        <v>166950</v>
      </c>
      <c r="E20" s="403">
        <f>E22</f>
        <v>176950</v>
      </c>
      <c r="F20" s="403">
        <f>F22</f>
        <v>176950</v>
      </c>
      <c r="G20" s="405"/>
    </row>
    <row r="21" spans="1:7" s="4" customFormat="1" x14ac:dyDescent="0.25">
      <c r="A21" s="15"/>
      <c r="B21" s="24" t="s">
        <v>18</v>
      </c>
      <c r="C21" s="407"/>
      <c r="D21" s="404"/>
      <c r="E21" s="404"/>
      <c r="F21" s="404"/>
      <c r="G21" s="407"/>
    </row>
    <row r="22" spans="1:7" x14ac:dyDescent="0.25">
      <c r="A22" s="26" t="s">
        <v>25</v>
      </c>
      <c r="B22" s="27" t="s">
        <v>26</v>
      </c>
      <c r="C22" s="10"/>
      <c r="D22" s="206">
        <f>+E22-10000</f>
        <v>166950</v>
      </c>
      <c r="E22" s="206">
        <f>+F22</f>
        <v>176950</v>
      </c>
      <c r="F22" s="206">
        <f>119300+47650+10000</f>
        <v>176950</v>
      </c>
      <c r="G22" s="10"/>
    </row>
    <row r="23" spans="1:7" s="20" customFormat="1" ht="25.5" x14ac:dyDescent="0.25">
      <c r="A23" s="11" t="s">
        <v>27</v>
      </c>
      <c r="B23" s="22" t="s">
        <v>28</v>
      </c>
      <c r="C23" s="400">
        <v>7145</v>
      </c>
      <c r="D23" s="397">
        <f>D25</f>
        <v>14800</v>
      </c>
      <c r="E23" s="397">
        <f>E25</f>
        <v>14800</v>
      </c>
      <c r="F23" s="397">
        <f>F25</f>
        <v>14800</v>
      </c>
      <c r="G23" s="405"/>
    </row>
    <row r="24" spans="1:7" s="4" customFormat="1" x14ac:dyDescent="0.25">
      <c r="A24" s="15"/>
      <c r="B24" s="24" t="s">
        <v>18</v>
      </c>
      <c r="C24" s="402"/>
      <c r="D24" s="399"/>
      <c r="E24" s="399"/>
      <c r="F24" s="399"/>
      <c r="G24" s="407"/>
    </row>
    <row r="25" spans="1:7" x14ac:dyDescent="0.25">
      <c r="A25" s="28" t="s">
        <v>29</v>
      </c>
      <c r="B25" s="29" t="s">
        <v>30</v>
      </c>
      <c r="C25" s="400">
        <v>71452</v>
      </c>
      <c r="D25" s="397">
        <f>D28+D32+D33+D34+D35+D36+D37+D38+D39+D40+D41+D42+D43</f>
        <v>14800</v>
      </c>
      <c r="E25" s="397">
        <f>E28+E32+E33+E34+E35+E36+E37+E38+E39+E40+E41+E42+E43</f>
        <v>14800</v>
      </c>
      <c r="F25" s="397">
        <f t="shared" ref="F25:G25" si="4">F28+F32+F33+F34+F35+F36+F37+F38+F39+F40+F41+F42+F43</f>
        <v>14800</v>
      </c>
      <c r="G25" s="397">
        <f t="shared" si="4"/>
        <v>0</v>
      </c>
    </row>
    <row r="26" spans="1:7" s="4" customFormat="1" ht="38.25" x14ac:dyDescent="0.25">
      <c r="A26" s="31"/>
      <c r="B26" s="32" t="s">
        <v>31</v>
      </c>
      <c r="C26" s="401"/>
      <c r="D26" s="398"/>
      <c r="E26" s="398"/>
      <c r="F26" s="398"/>
      <c r="G26" s="398"/>
    </row>
    <row r="27" spans="1:7" s="4" customFormat="1" x14ac:dyDescent="0.25">
      <c r="A27" s="33"/>
      <c r="B27" s="34" t="s">
        <v>18</v>
      </c>
      <c r="C27" s="402"/>
      <c r="D27" s="399"/>
      <c r="E27" s="399"/>
      <c r="F27" s="399"/>
      <c r="G27" s="399"/>
    </row>
    <row r="28" spans="1:7" s="4" customFormat="1" ht="38.25" x14ac:dyDescent="0.25">
      <c r="A28" s="28" t="s">
        <v>32</v>
      </c>
      <c r="B28" s="35" t="s">
        <v>33</v>
      </c>
      <c r="C28" s="400"/>
      <c r="D28" s="397">
        <f>+E28</f>
        <v>2800</v>
      </c>
      <c r="E28" s="397">
        <f>+F28</f>
        <v>2800</v>
      </c>
      <c r="F28" s="397">
        <v>2800</v>
      </c>
      <c r="G28" s="397">
        <f t="shared" ref="G28" si="5">+H28</f>
        <v>0</v>
      </c>
    </row>
    <row r="29" spans="1:7" s="4" customFormat="1" x14ac:dyDescent="0.25">
      <c r="A29" s="21"/>
      <c r="B29" s="36" t="s">
        <v>34</v>
      </c>
      <c r="C29" s="402"/>
      <c r="D29" s="399"/>
      <c r="E29" s="399"/>
      <c r="F29" s="399"/>
      <c r="G29" s="399"/>
    </row>
    <row r="30" spans="1:7" s="4" customFormat="1" x14ac:dyDescent="0.25">
      <c r="A30" s="26" t="s">
        <v>35</v>
      </c>
      <c r="B30" s="37" t="s">
        <v>36</v>
      </c>
      <c r="C30" s="10"/>
      <c r="D30" s="206"/>
      <c r="E30" s="206"/>
      <c r="F30" s="206"/>
      <c r="G30" s="10"/>
    </row>
    <row r="31" spans="1:7" s="4" customFormat="1" x14ac:dyDescent="0.25">
      <c r="A31" s="26" t="s">
        <v>37</v>
      </c>
      <c r="B31" s="37" t="s">
        <v>38</v>
      </c>
      <c r="C31" s="10"/>
      <c r="D31" s="206"/>
      <c r="E31" s="206"/>
      <c r="F31" s="206"/>
      <c r="G31" s="10"/>
    </row>
    <row r="32" spans="1:7" s="4" customFormat="1" ht="89.25" x14ac:dyDescent="0.25">
      <c r="A32" s="26" t="s">
        <v>39</v>
      </c>
      <c r="B32" s="38" t="s">
        <v>40</v>
      </c>
      <c r="C32" s="10"/>
      <c r="D32" s="206"/>
      <c r="E32" s="206"/>
      <c r="F32" s="206"/>
      <c r="G32" s="10"/>
    </row>
    <row r="33" spans="1:7" s="4" customFormat="1" ht="38.25" x14ac:dyDescent="0.25">
      <c r="A33" s="8" t="s">
        <v>41</v>
      </c>
      <c r="B33" s="38" t="s">
        <v>42</v>
      </c>
      <c r="C33" s="10"/>
      <c r="D33" s="206"/>
      <c r="E33" s="206"/>
      <c r="F33" s="206"/>
      <c r="G33" s="10"/>
    </row>
    <row r="34" spans="1:7" s="4" customFormat="1" ht="51" x14ac:dyDescent="0.25">
      <c r="A34" s="26" t="s">
        <v>43</v>
      </c>
      <c r="B34" s="38" t="s">
        <v>44</v>
      </c>
      <c r="C34" s="10"/>
      <c r="D34" s="223">
        <f>+E34</f>
        <v>4500</v>
      </c>
      <c r="E34" s="206">
        <f>+F34</f>
        <v>4500</v>
      </c>
      <c r="F34" s="206">
        <v>4500</v>
      </c>
      <c r="G34" s="10"/>
    </row>
    <row r="35" spans="1:7" s="4" customFormat="1" ht="25.5" x14ac:dyDescent="0.25">
      <c r="A35" s="26" t="s">
        <v>45</v>
      </c>
      <c r="B35" s="38" t="s">
        <v>46</v>
      </c>
      <c r="C35" s="10"/>
      <c r="D35" s="206">
        <v>250</v>
      </c>
      <c r="E35" s="206">
        <v>250</v>
      </c>
      <c r="F35" s="206">
        <f>E35</f>
        <v>250</v>
      </c>
      <c r="G35" s="10"/>
    </row>
    <row r="36" spans="1:7" s="4" customFormat="1" ht="51" x14ac:dyDescent="0.25">
      <c r="A36" s="26" t="s">
        <v>47</v>
      </c>
      <c r="B36" s="38" t="s">
        <v>48</v>
      </c>
      <c r="C36" s="10"/>
      <c r="D36" s="206">
        <v>3500</v>
      </c>
      <c r="E36" s="206">
        <v>3500</v>
      </c>
      <c r="F36" s="206">
        <v>3500</v>
      </c>
      <c r="G36" s="10"/>
    </row>
    <row r="37" spans="1:7" s="4" customFormat="1" ht="63.75" x14ac:dyDescent="0.25">
      <c r="A37" s="26" t="s">
        <v>49</v>
      </c>
      <c r="B37" s="38" t="s">
        <v>50</v>
      </c>
      <c r="C37" s="10"/>
      <c r="D37" s="206">
        <v>0</v>
      </c>
      <c r="E37" s="206">
        <v>0</v>
      </c>
      <c r="F37" s="206">
        <f>E37</f>
        <v>0</v>
      </c>
      <c r="G37" s="10"/>
    </row>
    <row r="38" spans="1:7" s="4" customFormat="1" ht="38.25" x14ac:dyDescent="0.25">
      <c r="A38" s="26" t="s">
        <v>51</v>
      </c>
      <c r="B38" s="38" t="s">
        <v>52</v>
      </c>
      <c r="C38" s="10"/>
      <c r="D38" s="206"/>
      <c r="E38" s="206"/>
      <c r="F38" s="206"/>
      <c r="G38" s="10"/>
    </row>
    <row r="39" spans="1:7" s="4" customFormat="1" ht="25.5" x14ac:dyDescent="0.25">
      <c r="A39" s="26" t="s">
        <v>53</v>
      </c>
      <c r="B39" s="38" t="s">
        <v>54</v>
      </c>
      <c r="C39" s="10"/>
      <c r="D39" s="206">
        <v>2600</v>
      </c>
      <c r="E39" s="206">
        <v>2600</v>
      </c>
      <c r="F39" s="206">
        <f>E39</f>
        <v>2600</v>
      </c>
      <c r="G39" s="10"/>
    </row>
    <row r="40" spans="1:7" s="4" customFormat="1" ht="25.5" x14ac:dyDescent="0.25">
      <c r="A40" s="26" t="s">
        <v>55</v>
      </c>
      <c r="B40" s="38" t="s">
        <v>56</v>
      </c>
      <c r="C40" s="10"/>
      <c r="D40" s="222">
        <v>0</v>
      </c>
      <c r="E40" s="222">
        <v>0</v>
      </c>
      <c r="F40" s="222">
        <f t="shared" ref="F40" si="6">E40</f>
        <v>0</v>
      </c>
      <c r="G40" s="10"/>
    </row>
    <row r="41" spans="1:7" s="20" customFormat="1" ht="51" x14ac:dyDescent="0.25">
      <c r="A41" s="26" t="s">
        <v>57</v>
      </c>
      <c r="B41" s="38" t="s">
        <v>58</v>
      </c>
      <c r="C41" s="10"/>
      <c r="D41" s="206">
        <v>0</v>
      </c>
      <c r="E41" s="206">
        <v>0</v>
      </c>
      <c r="F41" s="206">
        <f t="shared" ref="F41:F42" si="7">E41</f>
        <v>0</v>
      </c>
      <c r="G41" s="10"/>
    </row>
    <row r="42" spans="1:7" s="4" customFormat="1" ht="25.5" x14ac:dyDescent="0.25">
      <c r="A42" s="26" t="s">
        <v>59</v>
      </c>
      <c r="B42" s="38" t="s">
        <v>60</v>
      </c>
      <c r="C42" s="10"/>
      <c r="D42" s="206">
        <v>150</v>
      </c>
      <c r="E42" s="206">
        <v>150</v>
      </c>
      <c r="F42" s="206">
        <f t="shared" si="7"/>
        <v>150</v>
      </c>
      <c r="G42" s="10"/>
    </row>
    <row r="43" spans="1:7" s="4" customFormat="1" x14ac:dyDescent="0.25">
      <c r="A43" s="28" t="s">
        <v>61</v>
      </c>
      <c r="B43" s="38" t="s">
        <v>62</v>
      </c>
      <c r="C43" s="10"/>
      <c r="D43" s="206">
        <v>1000</v>
      </c>
      <c r="E43" s="206">
        <v>1000</v>
      </c>
      <c r="F43" s="206">
        <f>E43</f>
        <v>1000</v>
      </c>
      <c r="G43" s="10"/>
    </row>
    <row r="44" spans="1:7" ht="38.25" x14ac:dyDescent="0.25">
      <c r="A44" s="11" t="s">
        <v>63</v>
      </c>
      <c r="B44" s="22" t="s">
        <v>64</v>
      </c>
      <c r="C44" s="400">
        <v>7146</v>
      </c>
      <c r="D44" s="397">
        <f>D46</f>
        <v>12500</v>
      </c>
      <c r="E44" s="397">
        <f>E46</f>
        <v>12500</v>
      </c>
      <c r="F44" s="397">
        <f>F46</f>
        <v>12500</v>
      </c>
      <c r="G44" s="405"/>
    </row>
    <row r="45" spans="1:7" s="4" customFormat="1" x14ac:dyDescent="0.25">
      <c r="A45" s="15"/>
      <c r="B45" s="24" t="s">
        <v>18</v>
      </c>
      <c r="C45" s="402"/>
      <c r="D45" s="399"/>
      <c r="E45" s="399"/>
      <c r="F45" s="399"/>
      <c r="G45" s="407"/>
    </row>
    <row r="46" spans="1:7" s="4" customFormat="1" x14ac:dyDescent="0.25">
      <c r="A46" s="28" t="s">
        <v>65</v>
      </c>
      <c r="B46" s="29" t="s">
        <v>66</v>
      </c>
      <c r="C46" s="400"/>
      <c r="D46" s="397">
        <f>D49+D50</f>
        <v>12500</v>
      </c>
      <c r="E46" s="397">
        <f>E49+E50</f>
        <v>12500</v>
      </c>
      <c r="F46" s="397">
        <f t="shared" ref="F46:G46" si="8">F49+F50</f>
        <v>12500</v>
      </c>
      <c r="G46" s="397">
        <f t="shared" si="8"/>
        <v>0</v>
      </c>
    </row>
    <row r="47" spans="1:7" s="4" customFormat="1" x14ac:dyDescent="0.25">
      <c r="A47" s="31"/>
      <c r="B47" s="32" t="s">
        <v>67</v>
      </c>
      <c r="C47" s="401"/>
      <c r="D47" s="398"/>
      <c r="E47" s="398"/>
      <c r="F47" s="398"/>
      <c r="G47" s="398"/>
    </row>
    <row r="48" spans="1:7" s="20" customFormat="1" x14ac:dyDescent="0.25">
      <c r="A48" s="33"/>
      <c r="B48" s="34" t="s">
        <v>18</v>
      </c>
      <c r="C48" s="402"/>
      <c r="D48" s="399"/>
      <c r="E48" s="399"/>
      <c r="F48" s="399"/>
      <c r="G48" s="399"/>
    </row>
    <row r="49" spans="1:7" s="4" customFormat="1" ht="76.5" x14ac:dyDescent="0.25">
      <c r="A49" s="33" t="s">
        <v>68</v>
      </c>
      <c r="B49" s="36" t="s">
        <v>69</v>
      </c>
      <c r="C49" s="186"/>
      <c r="D49" s="208">
        <v>3500</v>
      </c>
      <c r="E49" s="208">
        <v>3500</v>
      </c>
      <c r="F49" s="208">
        <f>E49</f>
        <v>3500</v>
      </c>
      <c r="G49" s="186"/>
    </row>
    <row r="50" spans="1:7" ht="76.5" x14ac:dyDescent="0.25">
      <c r="A50" s="8" t="s">
        <v>70</v>
      </c>
      <c r="B50" s="38" t="s">
        <v>71</v>
      </c>
      <c r="C50" s="10"/>
      <c r="D50" s="225">
        <f>+E50</f>
        <v>9000</v>
      </c>
      <c r="E50" s="208">
        <f>+F50</f>
        <v>9000</v>
      </c>
      <c r="F50" s="208">
        <v>9000</v>
      </c>
      <c r="G50" s="10"/>
    </row>
    <row r="51" spans="1:7" s="4" customFormat="1" x14ac:dyDescent="0.25">
      <c r="A51" s="11" t="s">
        <v>72</v>
      </c>
      <c r="B51" s="22" t="s">
        <v>73</v>
      </c>
      <c r="C51" s="400">
        <v>7161</v>
      </c>
      <c r="D51" s="397">
        <f>D54+D59</f>
        <v>0</v>
      </c>
      <c r="E51" s="397">
        <f>E54+E59</f>
        <v>0</v>
      </c>
      <c r="F51" s="397">
        <f t="shared" ref="F51:G51" si="9">F54+F59</f>
        <v>0</v>
      </c>
      <c r="G51" s="397">
        <f t="shared" si="9"/>
        <v>0</v>
      </c>
    </row>
    <row r="52" spans="1:7" s="4" customFormat="1" x14ac:dyDescent="0.25">
      <c r="A52" s="31"/>
      <c r="B52" s="32" t="s">
        <v>74</v>
      </c>
      <c r="C52" s="401"/>
      <c r="D52" s="398"/>
      <c r="E52" s="398"/>
      <c r="F52" s="398"/>
      <c r="G52" s="398"/>
    </row>
    <row r="53" spans="1:7" s="4" customFormat="1" x14ac:dyDescent="0.25">
      <c r="A53" s="15"/>
      <c r="B53" s="32" t="s">
        <v>18</v>
      </c>
      <c r="C53" s="402"/>
      <c r="D53" s="399"/>
      <c r="E53" s="399"/>
      <c r="F53" s="399"/>
      <c r="G53" s="399"/>
    </row>
    <row r="54" spans="1:7" s="4" customFormat="1" ht="38.25" x14ac:dyDescent="0.25">
      <c r="A54" s="28" t="s">
        <v>75</v>
      </c>
      <c r="B54" s="29" t="s">
        <v>76</v>
      </c>
      <c r="C54" s="30"/>
      <c r="D54" s="207">
        <f>D56+D57+D58</f>
        <v>0</v>
      </c>
      <c r="E54" s="207">
        <f>E56+E57+E58</f>
        <v>0</v>
      </c>
      <c r="F54" s="392">
        <f t="shared" ref="F54:G54" si="10">F56+F57+F58</f>
        <v>0</v>
      </c>
      <c r="G54" s="392">
        <f t="shared" si="10"/>
        <v>0</v>
      </c>
    </row>
    <row r="55" spans="1:7" s="20" customFormat="1" x14ac:dyDescent="0.25">
      <c r="A55" s="33"/>
      <c r="B55" s="34" t="s">
        <v>77</v>
      </c>
      <c r="C55" s="30"/>
      <c r="D55" s="199"/>
      <c r="E55" s="199"/>
      <c r="F55" s="208"/>
      <c r="G55" s="186"/>
    </row>
    <row r="56" spans="1:7" s="4" customFormat="1" x14ac:dyDescent="0.25">
      <c r="A56" s="39" t="s">
        <v>78</v>
      </c>
      <c r="B56" s="38" t="s">
        <v>79</v>
      </c>
      <c r="C56" s="10"/>
      <c r="D56" s="206"/>
      <c r="E56" s="206"/>
      <c r="F56" s="206"/>
      <c r="G56" s="10"/>
    </row>
    <row r="57" spans="1:7" s="20" customFormat="1" x14ac:dyDescent="0.25">
      <c r="A57" s="39" t="s">
        <v>80</v>
      </c>
      <c r="B57" s="38" t="s">
        <v>81</v>
      </c>
      <c r="C57" s="10"/>
      <c r="D57" s="206"/>
      <c r="E57" s="206"/>
      <c r="F57" s="206"/>
      <c r="G57" s="10"/>
    </row>
    <row r="58" spans="1:7" s="4" customFormat="1" ht="51" x14ac:dyDescent="0.25">
      <c r="A58" s="39" t="s">
        <v>82</v>
      </c>
      <c r="B58" s="38" t="s">
        <v>83</v>
      </c>
      <c r="C58" s="10"/>
      <c r="D58" s="206"/>
      <c r="E58" s="206"/>
      <c r="F58" s="206"/>
      <c r="G58" s="10"/>
    </row>
    <row r="59" spans="1:7" ht="63.75" x14ac:dyDescent="0.25">
      <c r="A59" s="39" t="s">
        <v>84</v>
      </c>
      <c r="B59" s="29" t="s">
        <v>85</v>
      </c>
      <c r="C59" s="10"/>
      <c r="D59" s="207"/>
      <c r="E59" s="207"/>
      <c r="F59" s="207"/>
      <c r="G59" s="10"/>
    </row>
    <row r="60" spans="1:7" s="20" customFormat="1" x14ac:dyDescent="0.25">
      <c r="A60" s="11" t="s">
        <v>86</v>
      </c>
      <c r="B60" s="22" t="s">
        <v>87</v>
      </c>
      <c r="C60" s="400">
        <v>7300</v>
      </c>
      <c r="D60" s="397">
        <f>D87+D63+D66+D69+D72+D75</f>
        <v>1341672.3620000002</v>
      </c>
      <c r="E60" s="397">
        <f>E87+E63+E66+E69+E72+E75</f>
        <v>1341672.3620000002</v>
      </c>
      <c r="F60" s="397">
        <f>F87+F63+F66+F69+F72+F75</f>
        <v>1341672.3620000002</v>
      </c>
      <c r="G60" s="397">
        <f t="shared" ref="G60" si="11">G87+G63+G66+G69+G72+G75</f>
        <v>703039.7</v>
      </c>
    </row>
    <row r="61" spans="1:7" s="20" customFormat="1" ht="25.5" x14ac:dyDescent="0.25">
      <c r="A61" s="15"/>
      <c r="B61" s="24" t="s">
        <v>88</v>
      </c>
      <c r="C61" s="401"/>
      <c r="D61" s="398"/>
      <c r="E61" s="398"/>
      <c r="F61" s="398"/>
      <c r="G61" s="398"/>
    </row>
    <row r="62" spans="1:7" x14ac:dyDescent="0.25">
      <c r="A62" s="15"/>
      <c r="B62" s="24" t="s">
        <v>18</v>
      </c>
      <c r="C62" s="402"/>
      <c r="D62" s="399"/>
      <c r="E62" s="399"/>
      <c r="F62" s="399"/>
      <c r="G62" s="399"/>
    </row>
    <row r="63" spans="1:7" s="20" customFormat="1" ht="25.5" x14ac:dyDescent="0.25">
      <c r="A63" s="11" t="s">
        <v>89</v>
      </c>
      <c r="B63" s="22" t="s">
        <v>90</v>
      </c>
      <c r="C63" s="23">
        <v>7311</v>
      </c>
      <c r="D63" s="209"/>
      <c r="E63" s="209"/>
      <c r="F63" s="209"/>
      <c r="G63" s="183"/>
    </row>
    <row r="64" spans="1:7" x14ac:dyDescent="0.25">
      <c r="A64" s="15"/>
      <c r="B64" s="40" t="s">
        <v>18</v>
      </c>
      <c r="C64" s="30"/>
      <c r="D64" s="210"/>
      <c r="E64" s="210"/>
      <c r="F64" s="210"/>
      <c r="G64" s="19"/>
    </row>
    <row r="65" spans="1:7" s="20" customFormat="1" ht="51" x14ac:dyDescent="0.25">
      <c r="A65" s="26" t="s">
        <v>91</v>
      </c>
      <c r="B65" s="29" t="s">
        <v>92</v>
      </c>
      <c r="C65" s="41"/>
      <c r="D65" s="206"/>
      <c r="E65" s="206"/>
      <c r="F65" s="206"/>
      <c r="G65" s="10"/>
    </row>
    <row r="66" spans="1:7" ht="25.5" x14ac:dyDescent="0.25">
      <c r="A66" s="42" t="s">
        <v>93</v>
      </c>
      <c r="B66" s="22" t="s">
        <v>94</v>
      </c>
      <c r="C66" s="43">
        <v>7312</v>
      </c>
      <c r="D66" s="211"/>
      <c r="E66" s="211"/>
      <c r="F66" s="211"/>
      <c r="G66" s="185"/>
    </row>
    <row r="67" spans="1:7" s="20" customFormat="1" x14ac:dyDescent="0.25">
      <c r="A67" s="44"/>
      <c r="B67" s="40" t="s">
        <v>18</v>
      </c>
      <c r="C67" s="184"/>
      <c r="D67" s="212"/>
      <c r="E67" s="212"/>
      <c r="F67" s="212"/>
      <c r="G67" s="184"/>
    </row>
    <row r="68" spans="1:7" s="4" customFormat="1" ht="51" x14ac:dyDescent="0.25">
      <c r="A68" s="8" t="s">
        <v>95</v>
      </c>
      <c r="B68" s="29" t="s">
        <v>96</v>
      </c>
      <c r="C68" s="41"/>
      <c r="D68" s="206"/>
      <c r="E68" s="206"/>
      <c r="F68" s="206"/>
      <c r="G68" s="10"/>
    </row>
    <row r="69" spans="1:7" ht="38.25" x14ac:dyDescent="0.25">
      <c r="A69" s="42" t="s">
        <v>97</v>
      </c>
      <c r="B69" s="22" t="s">
        <v>98</v>
      </c>
      <c r="C69" s="43">
        <v>7321</v>
      </c>
      <c r="D69" s="211"/>
      <c r="E69" s="211"/>
      <c r="F69" s="211"/>
      <c r="G69" s="183"/>
    </row>
    <row r="70" spans="1:7" s="4" customFormat="1" x14ac:dyDescent="0.25">
      <c r="A70" s="44"/>
      <c r="B70" s="40" t="s">
        <v>18</v>
      </c>
      <c r="C70" s="184"/>
      <c r="D70" s="212"/>
      <c r="E70" s="212"/>
      <c r="F70" s="212"/>
      <c r="G70" s="184"/>
    </row>
    <row r="71" spans="1:7" ht="51" x14ac:dyDescent="0.25">
      <c r="A71" s="26" t="s">
        <v>99</v>
      </c>
      <c r="B71" s="29" t="s">
        <v>100</v>
      </c>
      <c r="C71" s="41"/>
      <c r="D71" s="206"/>
      <c r="E71" s="206"/>
      <c r="F71" s="206"/>
      <c r="G71" s="10"/>
    </row>
    <row r="72" spans="1:7" ht="38.25" x14ac:dyDescent="0.25">
      <c r="A72" s="42" t="s">
        <v>101</v>
      </c>
      <c r="B72" s="22" t="s">
        <v>102</v>
      </c>
      <c r="C72" s="43">
        <v>7322</v>
      </c>
      <c r="D72" s="211"/>
      <c r="E72" s="211"/>
      <c r="F72" s="211"/>
      <c r="G72" s="185"/>
    </row>
    <row r="73" spans="1:7" x14ac:dyDescent="0.25">
      <c r="A73" s="44"/>
      <c r="B73" s="40" t="s">
        <v>18</v>
      </c>
      <c r="C73" s="184"/>
      <c r="D73" s="212"/>
      <c r="E73" s="212"/>
      <c r="F73" s="212"/>
      <c r="G73" s="184"/>
    </row>
    <row r="74" spans="1:7" ht="51" x14ac:dyDescent="0.25">
      <c r="A74" s="26" t="s">
        <v>103</v>
      </c>
      <c r="B74" s="29" t="s">
        <v>104</v>
      </c>
      <c r="C74" s="41"/>
      <c r="D74" s="206"/>
      <c r="E74" s="206"/>
      <c r="F74" s="206"/>
      <c r="G74" s="10"/>
    </row>
    <row r="75" spans="1:7" ht="25.5" x14ac:dyDescent="0.25">
      <c r="A75" s="11" t="s">
        <v>105</v>
      </c>
      <c r="B75" s="22" t="s">
        <v>106</v>
      </c>
      <c r="C75" s="400">
        <v>7331</v>
      </c>
      <c r="D75" s="397">
        <f>D78+D83</f>
        <v>1341672.3620000002</v>
      </c>
      <c r="E75" s="397">
        <f>E78+E83</f>
        <v>1341672.3620000002</v>
      </c>
      <c r="F75" s="397">
        <f t="shared" ref="F75:G75" si="12">F78+F83</f>
        <v>1341672.3620000002</v>
      </c>
      <c r="G75" s="397">
        <f t="shared" si="12"/>
        <v>0</v>
      </c>
    </row>
    <row r="76" spans="1:7" x14ac:dyDescent="0.25">
      <c r="A76" s="15"/>
      <c r="B76" s="24" t="s">
        <v>107</v>
      </c>
      <c r="C76" s="401"/>
      <c r="D76" s="398"/>
      <c r="E76" s="398"/>
      <c r="F76" s="398"/>
      <c r="G76" s="398"/>
    </row>
    <row r="77" spans="1:7" x14ac:dyDescent="0.25">
      <c r="A77" s="15"/>
      <c r="B77" s="24" t="s">
        <v>34</v>
      </c>
      <c r="C77" s="402"/>
      <c r="D77" s="399"/>
      <c r="E77" s="399"/>
      <c r="F77" s="399"/>
      <c r="G77" s="399"/>
    </row>
    <row r="78" spans="1:7" ht="25.5" x14ac:dyDescent="0.25">
      <c r="A78" s="28" t="s">
        <v>108</v>
      </c>
      <c r="B78" s="29" t="s">
        <v>109</v>
      </c>
      <c r="C78" s="30"/>
      <c r="D78" s="207">
        <f>+E78</f>
        <v>1333270.7620000001</v>
      </c>
      <c r="E78" s="207">
        <f>+F78</f>
        <v>1333270.7620000001</v>
      </c>
      <c r="F78" s="207">
        <f>+[1]Տնտես.!$E$38</f>
        <v>1333270.7620000001</v>
      </c>
      <c r="G78" s="185"/>
    </row>
    <row r="79" spans="1:7" ht="25.5" x14ac:dyDescent="0.25">
      <c r="A79" s="28" t="s">
        <v>110</v>
      </c>
      <c r="B79" s="29" t="s">
        <v>111</v>
      </c>
      <c r="C79" s="45"/>
      <c r="D79" s="207"/>
      <c r="E79" s="207"/>
      <c r="F79" s="207"/>
      <c r="G79" s="185"/>
    </row>
    <row r="80" spans="1:7" s="20" customFormat="1" x14ac:dyDescent="0.25">
      <c r="A80" s="33"/>
      <c r="B80" s="46" t="s">
        <v>18</v>
      </c>
      <c r="C80" s="47"/>
      <c r="D80" s="208"/>
      <c r="E80" s="208"/>
      <c r="F80" s="208"/>
      <c r="G80" s="186"/>
    </row>
    <row r="81" spans="1:7" s="4" customFormat="1" ht="51" x14ac:dyDescent="0.25">
      <c r="A81" s="26" t="s">
        <v>112</v>
      </c>
      <c r="B81" s="37" t="s">
        <v>113</v>
      </c>
      <c r="C81" s="10"/>
      <c r="D81" s="206"/>
      <c r="E81" s="206"/>
      <c r="F81" s="206"/>
      <c r="G81" s="10"/>
    </row>
    <row r="82" spans="1:7" ht="25.5" x14ac:dyDescent="0.25">
      <c r="A82" s="26" t="s">
        <v>114</v>
      </c>
      <c r="B82" s="37" t="s">
        <v>115</v>
      </c>
      <c r="C82" s="10"/>
      <c r="D82" s="206"/>
      <c r="E82" s="206"/>
      <c r="F82" s="206"/>
      <c r="G82" s="10"/>
    </row>
    <row r="83" spans="1:7" ht="38.25" x14ac:dyDescent="0.25">
      <c r="A83" s="26" t="s">
        <v>116</v>
      </c>
      <c r="B83" s="29" t="s">
        <v>117</v>
      </c>
      <c r="C83" s="41"/>
      <c r="D83" s="206">
        <f>+E83</f>
        <v>8401.6</v>
      </c>
      <c r="E83" s="206">
        <v>8401.6</v>
      </c>
      <c r="F83" s="206">
        <f>E83</f>
        <v>8401.6</v>
      </c>
      <c r="G83" s="10"/>
    </row>
    <row r="84" spans="1:7" ht="38.25" x14ac:dyDescent="0.25">
      <c r="A84" s="28" t="s">
        <v>118</v>
      </c>
      <c r="B84" s="29" t="s">
        <v>119</v>
      </c>
      <c r="C84" s="45"/>
      <c r="D84" s="207"/>
      <c r="E84" s="207"/>
      <c r="F84" s="207"/>
      <c r="G84" s="400"/>
    </row>
    <row r="85" spans="1:7" s="20" customFormat="1" x14ac:dyDescent="0.25">
      <c r="A85" s="15"/>
      <c r="B85" s="24" t="s">
        <v>34</v>
      </c>
      <c r="C85" s="186"/>
      <c r="D85" s="210"/>
      <c r="E85" s="210"/>
      <c r="F85" s="210"/>
      <c r="G85" s="402"/>
    </row>
    <row r="86" spans="1:7" s="4" customFormat="1" ht="38.25" x14ac:dyDescent="0.25">
      <c r="A86" s="26" t="s">
        <v>120</v>
      </c>
      <c r="B86" s="37" t="s">
        <v>121</v>
      </c>
      <c r="C86" s="41"/>
      <c r="D86" s="206"/>
      <c r="E86" s="206"/>
      <c r="F86" s="206"/>
      <c r="G86" s="10"/>
    </row>
    <row r="87" spans="1:7" s="20" customFormat="1" ht="38.25" x14ac:dyDescent="0.25">
      <c r="A87" s="11" t="s">
        <v>122</v>
      </c>
      <c r="B87" s="22" t="s">
        <v>123</v>
      </c>
      <c r="C87" s="23">
        <v>7332</v>
      </c>
      <c r="D87" s="391">
        <f>+D90+D91</f>
        <v>0</v>
      </c>
      <c r="E87" s="209">
        <f>+E90+E91</f>
        <v>0</v>
      </c>
      <c r="F87" s="391">
        <f>+F90+F91</f>
        <v>0</v>
      </c>
      <c r="G87" s="391">
        <f>+G90+G91</f>
        <v>703039.7</v>
      </c>
    </row>
    <row r="88" spans="1:7" s="4" customFormat="1" x14ac:dyDescent="0.25">
      <c r="A88" s="15"/>
      <c r="B88" s="24" t="s">
        <v>124</v>
      </c>
      <c r="C88" s="30"/>
      <c r="D88" s="210"/>
      <c r="E88" s="210"/>
      <c r="F88" s="213"/>
      <c r="G88" s="19"/>
    </row>
    <row r="89" spans="1:7" x14ac:dyDescent="0.25">
      <c r="A89" s="15"/>
      <c r="B89" s="40" t="s">
        <v>18</v>
      </c>
      <c r="C89" s="30"/>
      <c r="D89" s="210"/>
      <c r="E89" s="210"/>
      <c r="F89" s="213"/>
      <c r="G89" s="19"/>
    </row>
    <row r="90" spans="1:7" s="20" customFormat="1" ht="38.25" x14ac:dyDescent="0.25">
      <c r="A90" s="26" t="s">
        <v>125</v>
      </c>
      <c r="B90" s="29" t="s">
        <v>126</v>
      </c>
      <c r="C90" s="41"/>
      <c r="D90" s="206"/>
      <c r="E90" s="206"/>
      <c r="F90" s="206"/>
      <c r="G90" s="10">
        <v>703039.7</v>
      </c>
    </row>
    <row r="91" spans="1:7" s="4" customFormat="1" ht="25.5" x14ac:dyDescent="0.25">
      <c r="A91" s="28" t="s">
        <v>127</v>
      </c>
      <c r="B91" s="29" t="s">
        <v>128</v>
      </c>
      <c r="C91" s="45"/>
      <c r="D91" s="207"/>
      <c r="E91" s="207"/>
      <c r="F91" s="207"/>
      <c r="G91" s="185"/>
    </row>
    <row r="92" spans="1:7" x14ac:dyDescent="0.25">
      <c r="A92" s="15"/>
      <c r="B92" s="24" t="s">
        <v>34</v>
      </c>
      <c r="C92" s="186"/>
      <c r="D92" s="210"/>
      <c r="E92" s="210"/>
      <c r="F92" s="210"/>
      <c r="G92" s="19"/>
    </row>
    <row r="93" spans="1:7" s="20" customFormat="1" ht="38.25" x14ac:dyDescent="0.25">
      <c r="A93" s="26" t="s">
        <v>129</v>
      </c>
      <c r="B93" s="37" t="s">
        <v>121</v>
      </c>
      <c r="C93" s="41"/>
      <c r="D93" s="206"/>
      <c r="E93" s="206"/>
      <c r="F93" s="206"/>
      <c r="G93" s="10"/>
    </row>
    <row r="94" spans="1:7" s="4" customFormat="1" x14ac:dyDescent="0.25">
      <c r="A94" s="11" t="s">
        <v>130</v>
      </c>
      <c r="B94" s="22" t="s">
        <v>131</v>
      </c>
      <c r="C94" s="400">
        <v>7400</v>
      </c>
      <c r="D94" s="397">
        <f>D131+D136+D103+D110+D116+D121+D126</f>
        <v>161049</v>
      </c>
      <c r="E94" s="397">
        <f>E131+E136+E103+E110+E116+E121+E126</f>
        <v>181049</v>
      </c>
      <c r="F94" s="397">
        <f t="shared" ref="F94:G94" si="13">F131+F136+F103+F110+F116+F121+F126</f>
        <v>181049</v>
      </c>
      <c r="G94" s="397">
        <f t="shared" si="13"/>
        <v>812600.4</v>
      </c>
    </row>
    <row r="95" spans="1:7" ht="25.5" x14ac:dyDescent="0.25">
      <c r="A95" s="15"/>
      <c r="B95" s="24" t="s">
        <v>132</v>
      </c>
      <c r="C95" s="401"/>
      <c r="D95" s="398"/>
      <c r="E95" s="398"/>
      <c r="F95" s="398"/>
      <c r="G95" s="398"/>
    </row>
    <row r="96" spans="1:7" x14ac:dyDescent="0.25">
      <c r="A96" s="15"/>
      <c r="B96" s="24" t="s">
        <v>18</v>
      </c>
      <c r="C96" s="402"/>
      <c r="D96" s="399"/>
      <c r="E96" s="399"/>
      <c r="F96" s="399"/>
      <c r="G96" s="399"/>
    </row>
    <row r="97" spans="1:7" x14ac:dyDescent="0.25">
      <c r="A97" s="11" t="s">
        <v>133</v>
      </c>
      <c r="B97" s="22" t="s">
        <v>134</v>
      </c>
      <c r="C97" s="23">
        <v>7411</v>
      </c>
      <c r="D97" s="209"/>
      <c r="E97" s="209"/>
      <c r="F97" s="211"/>
      <c r="G97" s="183"/>
    </row>
    <row r="98" spans="1:7" x14ac:dyDescent="0.25">
      <c r="A98" s="15"/>
      <c r="B98" s="24" t="s">
        <v>18</v>
      </c>
      <c r="C98" s="30"/>
      <c r="D98" s="210"/>
      <c r="E98" s="210"/>
      <c r="F98" s="213"/>
      <c r="G98" s="19"/>
    </row>
    <row r="99" spans="1:7" s="20" customFormat="1" ht="38.25" x14ac:dyDescent="0.25">
      <c r="A99" s="26" t="s">
        <v>135</v>
      </c>
      <c r="B99" s="27" t="s">
        <v>136</v>
      </c>
      <c r="C99" s="41"/>
      <c r="D99" s="206"/>
      <c r="E99" s="206"/>
      <c r="F99" s="206"/>
      <c r="G99" s="10"/>
    </row>
    <row r="100" spans="1:7" s="4" customFormat="1" x14ac:dyDescent="0.25">
      <c r="A100" s="11" t="s">
        <v>137</v>
      </c>
      <c r="B100" s="22" t="s">
        <v>138</v>
      </c>
      <c r="C100" s="194">
        <v>7412</v>
      </c>
      <c r="D100" s="209"/>
      <c r="E100" s="209"/>
      <c r="F100" s="209"/>
      <c r="G100" s="405"/>
    </row>
    <row r="101" spans="1:7" x14ac:dyDescent="0.25">
      <c r="A101" s="15"/>
      <c r="B101" s="24" t="s">
        <v>18</v>
      </c>
      <c r="C101" s="195"/>
      <c r="D101" s="210"/>
      <c r="E101" s="210"/>
      <c r="F101" s="210"/>
      <c r="G101" s="407"/>
    </row>
    <row r="102" spans="1:7" s="20" customFormat="1" ht="38.25" x14ac:dyDescent="0.25">
      <c r="A102" s="26" t="s">
        <v>139</v>
      </c>
      <c r="B102" s="29" t="s">
        <v>140</v>
      </c>
      <c r="C102" s="41"/>
      <c r="D102" s="206"/>
      <c r="E102" s="206"/>
      <c r="F102" s="206"/>
      <c r="G102" s="10"/>
    </row>
    <row r="103" spans="1:7" s="4" customFormat="1" x14ac:dyDescent="0.25">
      <c r="A103" s="11" t="s">
        <v>141</v>
      </c>
      <c r="B103" s="22" t="s">
        <v>142</v>
      </c>
      <c r="C103" s="400">
        <v>7415</v>
      </c>
      <c r="D103" s="397">
        <f>D106+D108+D109</f>
        <v>16000</v>
      </c>
      <c r="E103" s="397">
        <f>E106+E108+E109</f>
        <v>16000</v>
      </c>
      <c r="F103" s="397">
        <f t="shared" ref="F103:G103" si="14">F106+F108+F109</f>
        <v>16000</v>
      </c>
      <c r="G103" s="397">
        <f t="shared" si="14"/>
        <v>0</v>
      </c>
    </row>
    <row r="104" spans="1:7" s="20" customFormat="1" x14ac:dyDescent="0.25">
      <c r="A104" s="15"/>
      <c r="B104" s="24" t="s">
        <v>143</v>
      </c>
      <c r="C104" s="401"/>
      <c r="D104" s="398"/>
      <c r="E104" s="398"/>
      <c r="F104" s="398"/>
      <c r="G104" s="398"/>
    </row>
    <row r="105" spans="1:7" x14ac:dyDescent="0.25">
      <c r="A105" s="15"/>
      <c r="B105" s="24" t="s">
        <v>18</v>
      </c>
      <c r="C105" s="402"/>
      <c r="D105" s="399"/>
      <c r="E105" s="399"/>
      <c r="F105" s="399"/>
      <c r="G105" s="399"/>
    </row>
    <row r="106" spans="1:7" s="20" customFormat="1" ht="25.5" x14ac:dyDescent="0.25">
      <c r="A106" s="26" t="s">
        <v>144</v>
      </c>
      <c r="B106" s="29" t="s">
        <v>145</v>
      </c>
      <c r="C106" s="41"/>
      <c r="D106" s="206">
        <v>3500</v>
      </c>
      <c r="E106" s="206">
        <v>3500</v>
      </c>
      <c r="F106" s="206">
        <v>3500</v>
      </c>
      <c r="G106" s="10"/>
    </row>
    <row r="107" spans="1:7" ht="25.5" x14ac:dyDescent="0.25">
      <c r="A107" s="26" t="s">
        <v>146</v>
      </c>
      <c r="B107" s="29" t="s">
        <v>147</v>
      </c>
      <c r="C107" s="41"/>
      <c r="D107" s="206"/>
      <c r="E107" s="206"/>
      <c r="F107" s="206"/>
      <c r="G107" s="10"/>
    </row>
    <row r="108" spans="1:7" s="20" customFormat="1" ht="51" x14ac:dyDescent="0.25">
      <c r="A108" s="26" t="s">
        <v>148</v>
      </c>
      <c r="B108" s="29" t="s">
        <v>776</v>
      </c>
      <c r="C108" s="41"/>
      <c r="D108" s="206">
        <v>4500</v>
      </c>
      <c r="E108" s="206">
        <v>4500</v>
      </c>
      <c r="F108" s="206">
        <v>4500</v>
      </c>
      <c r="G108" s="10"/>
    </row>
    <row r="109" spans="1:7" s="4" customFormat="1" x14ac:dyDescent="0.25">
      <c r="A109" s="8" t="s">
        <v>149</v>
      </c>
      <c r="B109" s="29" t="s">
        <v>150</v>
      </c>
      <c r="C109" s="41"/>
      <c r="D109" s="206">
        <v>8000</v>
      </c>
      <c r="E109" s="206">
        <v>8000</v>
      </c>
      <c r="F109" s="206">
        <v>8000</v>
      </c>
      <c r="G109" s="10"/>
    </row>
    <row r="110" spans="1:7" ht="25.5" x14ac:dyDescent="0.25">
      <c r="A110" s="11" t="s">
        <v>151</v>
      </c>
      <c r="B110" s="22" t="s">
        <v>152</v>
      </c>
      <c r="C110" s="395">
        <v>7421</v>
      </c>
      <c r="D110" s="396">
        <f>D113+D114+D115</f>
        <v>66999</v>
      </c>
      <c r="E110" s="396">
        <f>E113+E114+E115</f>
        <v>86999</v>
      </c>
      <c r="F110" s="397">
        <f t="shared" ref="F110:G110" si="15">F113+F114+F115</f>
        <v>86999</v>
      </c>
      <c r="G110" s="397">
        <f t="shared" si="15"/>
        <v>0</v>
      </c>
    </row>
    <row r="111" spans="1:7" s="20" customFormat="1" x14ac:dyDescent="0.25">
      <c r="A111" s="15"/>
      <c r="B111" s="24" t="s">
        <v>153</v>
      </c>
      <c r="C111" s="395"/>
      <c r="D111" s="396"/>
      <c r="E111" s="396"/>
      <c r="F111" s="398"/>
      <c r="G111" s="398"/>
    </row>
    <row r="112" spans="1:7" s="20" customFormat="1" x14ac:dyDescent="0.25">
      <c r="A112" s="15"/>
      <c r="B112" s="24" t="s">
        <v>18</v>
      </c>
      <c r="C112" s="395"/>
      <c r="D112" s="396"/>
      <c r="E112" s="396"/>
      <c r="F112" s="399"/>
      <c r="G112" s="399"/>
    </row>
    <row r="113" spans="1:7" s="4" customFormat="1" ht="76.5" x14ac:dyDescent="0.25">
      <c r="A113" s="26" t="s">
        <v>154</v>
      </c>
      <c r="B113" s="29" t="s">
        <v>155</v>
      </c>
      <c r="C113" s="41"/>
      <c r="D113" s="206"/>
      <c r="E113" s="206"/>
      <c r="F113" s="206"/>
      <c r="G113" s="10"/>
    </row>
    <row r="114" spans="1:7" ht="51" x14ac:dyDescent="0.25">
      <c r="A114" s="26" t="s">
        <v>156</v>
      </c>
      <c r="B114" s="29" t="s">
        <v>157</v>
      </c>
      <c r="C114" s="10"/>
      <c r="D114" s="206">
        <f>+E114</f>
        <v>1999</v>
      </c>
      <c r="E114" s="206">
        <v>1999</v>
      </c>
      <c r="F114" s="206">
        <f>E114</f>
        <v>1999</v>
      </c>
      <c r="G114" s="10"/>
    </row>
    <row r="115" spans="1:7" ht="51" x14ac:dyDescent="0.25">
      <c r="A115" s="26" t="s">
        <v>158</v>
      </c>
      <c r="B115" s="29" t="s">
        <v>159</v>
      </c>
      <c r="C115" s="10"/>
      <c r="D115" s="223">
        <f>+E115-20000</f>
        <v>65000</v>
      </c>
      <c r="E115" s="206">
        <f>+F115</f>
        <v>85000</v>
      </c>
      <c r="F115" s="206">
        <f>65000+20000</f>
        <v>85000</v>
      </c>
      <c r="G115" s="10"/>
    </row>
    <row r="116" spans="1:7" s="20" customFormat="1" x14ac:dyDescent="0.25">
      <c r="A116" s="11" t="s">
        <v>160</v>
      </c>
      <c r="B116" s="22" t="s">
        <v>161</v>
      </c>
      <c r="C116" s="395">
        <v>7422</v>
      </c>
      <c r="D116" s="396">
        <f>D119+D120</f>
        <v>73050</v>
      </c>
      <c r="E116" s="396">
        <f>E119+E120</f>
        <v>73050</v>
      </c>
      <c r="F116" s="397">
        <f t="shared" ref="F116:G116" si="16">F119+F120</f>
        <v>73050</v>
      </c>
      <c r="G116" s="397">
        <f t="shared" si="16"/>
        <v>0</v>
      </c>
    </row>
    <row r="117" spans="1:7" s="20" customFormat="1" x14ac:dyDescent="0.25">
      <c r="A117" s="15"/>
      <c r="B117" s="24" t="s">
        <v>162</v>
      </c>
      <c r="C117" s="395"/>
      <c r="D117" s="396"/>
      <c r="E117" s="396"/>
      <c r="F117" s="398"/>
      <c r="G117" s="398"/>
    </row>
    <row r="118" spans="1:7" s="4" customFormat="1" x14ac:dyDescent="0.25">
      <c r="A118" s="15"/>
      <c r="B118" s="24" t="s">
        <v>18</v>
      </c>
      <c r="C118" s="395"/>
      <c r="D118" s="396"/>
      <c r="E118" s="396"/>
      <c r="F118" s="399"/>
      <c r="G118" s="399"/>
    </row>
    <row r="119" spans="1:7" x14ac:dyDescent="0.25">
      <c r="A119" s="26" t="s">
        <v>163</v>
      </c>
      <c r="B119" s="29" t="s">
        <v>164</v>
      </c>
      <c r="C119" s="177"/>
      <c r="D119" s="223">
        <f>+E119</f>
        <v>69550</v>
      </c>
      <c r="E119" s="206">
        <f>+F119</f>
        <v>69550</v>
      </c>
      <c r="F119" s="206">
        <v>69550</v>
      </c>
      <c r="G119" s="10"/>
    </row>
    <row r="120" spans="1:7" s="20" customFormat="1" ht="25.5" x14ac:dyDescent="0.25">
      <c r="A120" s="26" t="s">
        <v>165</v>
      </c>
      <c r="B120" s="29" t="s">
        <v>166</v>
      </c>
      <c r="C120" s="10"/>
      <c r="D120" s="223">
        <f>+E120</f>
        <v>3500</v>
      </c>
      <c r="E120" s="206">
        <f>+F120</f>
        <v>3500</v>
      </c>
      <c r="F120" s="206">
        <v>3500</v>
      </c>
      <c r="G120" s="10"/>
    </row>
    <row r="121" spans="1:7" x14ac:dyDescent="0.25">
      <c r="A121" s="11" t="s">
        <v>167</v>
      </c>
      <c r="B121" s="22" t="s">
        <v>168</v>
      </c>
      <c r="C121" s="395">
        <v>7431</v>
      </c>
      <c r="D121" s="396">
        <f>D124+D125</f>
        <v>5000</v>
      </c>
      <c r="E121" s="396">
        <f>E124+E125</f>
        <v>5000</v>
      </c>
      <c r="F121" s="397">
        <f t="shared" ref="F121:G121" si="17">F124+F125</f>
        <v>5000</v>
      </c>
      <c r="G121" s="397">
        <f t="shared" si="17"/>
        <v>0</v>
      </c>
    </row>
    <row r="122" spans="1:7" x14ac:dyDescent="0.25">
      <c r="A122" s="15"/>
      <c r="B122" s="24" t="s">
        <v>169</v>
      </c>
      <c r="C122" s="395"/>
      <c r="D122" s="396"/>
      <c r="E122" s="396"/>
      <c r="F122" s="398"/>
      <c r="G122" s="398"/>
    </row>
    <row r="123" spans="1:7" x14ac:dyDescent="0.25">
      <c r="A123" s="15"/>
      <c r="B123" s="24" t="s">
        <v>18</v>
      </c>
      <c r="C123" s="395"/>
      <c r="D123" s="396"/>
      <c r="E123" s="396"/>
      <c r="F123" s="399"/>
      <c r="G123" s="399"/>
    </row>
    <row r="124" spans="1:7" ht="38.25" x14ac:dyDescent="0.25">
      <c r="A124" s="26" t="s">
        <v>170</v>
      </c>
      <c r="B124" s="29" t="s">
        <v>171</v>
      </c>
      <c r="C124" s="41"/>
      <c r="D124" s="223">
        <f>+E124</f>
        <v>5000</v>
      </c>
      <c r="E124" s="206">
        <f>+F124</f>
        <v>5000</v>
      </c>
      <c r="F124" s="206">
        <v>5000</v>
      </c>
      <c r="G124" s="10"/>
    </row>
    <row r="125" spans="1:7" ht="38.25" x14ac:dyDescent="0.25">
      <c r="A125" s="26" t="s">
        <v>172</v>
      </c>
      <c r="B125" s="29" t="s">
        <v>173</v>
      </c>
      <c r="C125" s="41"/>
      <c r="D125" s="206">
        <f>[2]Sheet5!H41</f>
        <v>0</v>
      </c>
      <c r="E125" s="206">
        <f>[2]Sheet5!H41</f>
        <v>0</v>
      </c>
      <c r="F125" s="206">
        <f>E125</f>
        <v>0</v>
      </c>
      <c r="G125" s="10"/>
    </row>
    <row r="126" spans="1:7" x14ac:dyDescent="0.25">
      <c r="A126" s="11" t="s">
        <v>174</v>
      </c>
      <c r="B126" s="22" t="s">
        <v>175</v>
      </c>
      <c r="C126" s="395">
        <v>7441</v>
      </c>
      <c r="D126" s="396">
        <f>D129+D130</f>
        <v>0</v>
      </c>
      <c r="E126" s="396">
        <f>E129+E130</f>
        <v>0</v>
      </c>
      <c r="F126" s="397">
        <f t="shared" ref="F126:G126" si="18">F129+F130</f>
        <v>0</v>
      </c>
      <c r="G126" s="397">
        <f t="shared" si="18"/>
        <v>0</v>
      </c>
    </row>
    <row r="127" spans="1:7" x14ac:dyDescent="0.25">
      <c r="A127" s="15"/>
      <c r="B127" s="24" t="s">
        <v>176</v>
      </c>
      <c r="C127" s="395"/>
      <c r="D127" s="396"/>
      <c r="E127" s="396"/>
      <c r="F127" s="398"/>
      <c r="G127" s="398"/>
    </row>
    <row r="128" spans="1:7" x14ac:dyDescent="0.25">
      <c r="A128" s="48"/>
      <c r="B128" s="24" t="s">
        <v>18</v>
      </c>
      <c r="C128" s="395"/>
      <c r="D128" s="396"/>
      <c r="E128" s="396"/>
      <c r="F128" s="399"/>
      <c r="G128" s="399"/>
    </row>
    <row r="129" spans="1:7" ht="89.25" x14ac:dyDescent="0.25">
      <c r="A129" s="8" t="s">
        <v>177</v>
      </c>
      <c r="B129" s="27" t="s">
        <v>178</v>
      </c>
      <c r="C129" s="41"/>
      <c r="D129" s="206">
        <f>[2]Sheet5!H44</f>
        <v>0</v>
      </c>
      <c r="E129" s="206">
        <f>[2]Sheet5!H44</f>
        <v>0</v>
      </c>
      <c r="F129" s="206">
        <f>E129</f>
        <v>0</v>
      </c>
      <c r="G129" s="10"/>
    </row>
    <row r="130" spans="1:7" ht="89.25" x14ac:dyDescent="0.25">
      <c r="A130" s="26" t="s">
        <v>179</v>
      </c>
      <c r="B130" s="27" t="s">
        <v>180</v>
      </c>
      <c r="C130" s="41"/>
      <c r="D130" s="206"/>
      <c r="E130" s="206"/>
      <c r="F130" s="206"/>
      <c r="G130" s="10"/>
    </row>
    <row r="131" spans="1:7" x14ac:dyDescent="0.25">
      <c r="A131" s="11" t="s">
        <v>181</v>
      </c>
      <c r="B131" s="22" t="s">
        <v>182</v>
      </c>
      <c r="C131" s="395">
        <v>7442</v>
      </c>
      <c r="D131" s="397">
        <f>+D134+D135</f>
        <v>0</v>
      </c>
      <c r="E131" s="396">
        <f>+E134+E135</f>
        <v>0</v>
      </c>
      <c r="F131" s="397">
        <f t="shared" ref="F131:G131" si="19">+F134+F135</f>
        <v>0</v>
      </c>
      <c r="G131" s="397">
        <f t="shared" si="19"/>
        <v>812600.4</v>
      </c>
    </row>
    <row r="132" spans="1:7" x14ac:dyDescent="0.25">
      <c r="A132" s="15"/>
      <c r="B132" s="24" t="s">
        <v>183</v>
      </c>
      <c r="C132" s="395"/>
      <c r="D132" s="398"/>
      <c r="E132" s="396"/>
      <c r="F132" s="398"/>
      <c r="G132" s="398"/>
    </row>
    <row r="133" spans="1:7" x14ac:dyDescent="0.25">
      <c r="A133" s="15"/>
      <c r="B133" s="24" t="s">
        <v>18</v>
      </c>
      <c r="C133" s="395"/>
      <c r="D133" s="399"/>
      <c r="E133" s="396"/>
      <c r="F133" s="399"/>
      <c r="G133" s="399"/>
    </row>
    <row r="134" spans="1:7" ht="102" x14ac:dyDescent="0.25">
      <c r="A134" s="26" t="s">
        <v>184</v>
      </c>
      <c r="B134" s="27" t="s">
        <v>185</v>
      </c>
      <c r="C134" s="41"/>
      <c r="D134" s="206"/>
      <c r="E134" s="206"/>
      <c r="F134" s="206"/>
      <c r="G134" s="10">
        <v>812600.4</v>
      </c>
    </row>
    <row r="135" spans="1:7" ht="102" x14ac:dyDescent="0.25">
      <c r="A135" s="26" t="s">
        <v>186</v>
      </c>
      <c r="B135" s="29" t="s">
        <v>187</v>
      </c>
      <c r="C135" s="41"/>
      <c r="D135" s="206"/>
      <c r="E135" s="206"/>
      <c r="F135" s="206"/>
      <c r="G135" s="160"/>
    </row>
    <row r="136" spans="1:7" x14ac:dyDescent="0.25">
      <c r="A136" s="42" t="s">
        <v>188</v>
      </c>
      <c r="B136" s="22" t="s">
        <v>189</v>
      </c>
      <c r="C136" s="395">
        <v>7451</v>
      </c>
      <c r="D136" s="396">
        <f>D139+D140+D141</f>
        <v>0</v>
      </c>
      <c r="E136" s="396">
        <f>E139+E140+E141</f>
        <v>0</v>
      </c>
      <c r="F136" s="396">
        <f>F141</f>
        <v>0</v>
      </c>
      <c r="G136" s="400">
        <f>G139+G140+G141</f>
        <v>0</v>
      </c>
    </row>
    <row r="137" spans="1:7" x14ac:dyDescent="0.25">
      <c r="A137" s="31"/>
      <c r="B137" s="24" t="s">
        <v>190</v>
      </c>
      <c r="C137" s="395"/>
      <c r="D137" s="396"/>
      <c r="E137" s="396"/>
      <c r="F137" s="396"/>
      <c r="G137" s="401"/>
    </row>
    <row r="138" spans="1:7" x14ac:dyDescent="0.25">
      <c r="A138" s="33"/>
      <c r="B138" s="24" t="s">
        <v>18</v>
      </c>
      <c r="C138" s="395"/>
      <c r="D138" s="396"/>
      <c r="E138" s="396"/>
      <c r="F138" s="396"/>
      <c r="G138" s="402"/>
    </row>
    <row r="139" spans="1:7" ht="25.5" x14ac:dyDescent="0.25">
      <c r="A139" s="26" t="s">
        <v>191</v>
      </c>
      <c r="B139" s="29" t="s">
        <v>192</v>
      </c>
      <c r="C139" s="41"/>
      <c r="D139" s="206"/>
      <c r="E139" s="206"/>
      <c r="F139" s="206"/>
      <c r="G139" s="10"/>
    </row>
    <row r="140" spans="1:7" ht="25.5" x14ac:dyDescent="0.25">
      <c r="A140" s="26" t="s">
        <v>193</v>
      </c>
      <c r="B140" s="29" t="s">
        <v>194</v>
      </c>
      <c r="C140" s="41"/>
      <c r="D140" s="206"/>
      <c r="E140" s="206"/>
      <c r="F140" s="206"/>
      <c r="G140" s="10"/>
    </row>
    <row r="141" spans="1:7" ht="25.5" x14ac:dyDescent="0.25">
      <c r="A141" s="26" t="s">
        <v>195</v>
      </c>
      <c r="B141" s="27" t="s">
        <v>196</v>
      </c>
      <c r="C141" s="41"/>
      <c r="D141" s="206"/>
      <c r="E141" s="206">
        <f>[2]Sheet5!H43</f>
        <v>0</v>
      </c>
      <c r="F141" s="206">
        <f>E141</f>
        <v>0</v>
      </c>
      <c r="G141" s="10"/>
    </row>
    <row r="142" spans="1:7" x14ac:dyDescent="0.25">
      <c r="A142" s="49"/>
      <c r="B142" s="50"/>
      <c r="C142" s="51"/>
      <c r="D142" s="51"/>
      <c r="E142" s="178"/>
      <c r="F142" s="30"/>
      <c r="G142" s="30"/>
    </row>
    <row r="143" spans="1:7" x14ac:dyDescent="0.25">
      <c r="A143" s="49"/>
      <c r="B143" s="50"/>
      <c r="C143" s="51"/>
      <c r="D143" s="51"/>
      <c r="E143" s="178"/>
      <c r="F143" s="30"/>
      <c r="G143" s="30"/>
    </row>
    <row r="144" spans="1:7" x14ac:dyDescent="0.25">
      <c r="A144" s="49"/>
      <c r="B144" s="50"/>
      <c r="C144" s="51"/>
      <c r="D144" s="51"/>
      <c r="E144" s="178"/>
      <c r="F144" s="30"/>
      <c r="G144" s="30"/>
    </row>
  </sheetData>
  <mergeCells count="109">
    <mergeCell ref="E1:G4"/>
    <mergeCell ref="G116:G118"/>
    <mergeCell ref="G121:G123"/>
    <mergeCell ref="G126:G128"/>
    <mergeCell ref="G131:G133"/>
    <mergeCell ref="G25:G27"/>
    <mergeCell ref="G28:G29"/>
    <mergeCell ref="G44:G45"/>
    <mergeCell ref="G46:G48"/>
    <mergeCell ref="G51:G53"/>
    <mergeCell ref="G12:G14"/>
    <mergeCell ref="G10:G11"/>
    <mergeCell ref="G15:G16"/>
    <mergeCell ref="G20:G21"/>
    <mergeCell ref="G23:G24"/>
    <mergeCell ref="G110:G112"/>
    <mergeCell ref="G103:G105"/>
    <mergeCell ref="G100:G101"/>
    <mergeCell ref="G94:G96"/>
    <mergeCell ref="G84:G85"/>
    <mergeCell ref="G60:G62"/>
    <mergeCell ref="F110:F112"/>
    <mergeCell ref="G75:G77"/>
    <mergeCell ref="D10:D11"/>
    <mergeCell ref="E10:E11"/>
    <mergeCell ref="F10:F11"/>
    <mergeCell ref="A5:G5"/>
    <mergeCell ref="A7:A8"/>
    <mergeCell ref="B7:B8"/>
    <mergeCell ref="C7:C8"/>
    <mergeCell ref="D7:D8"/>
    <mergeCell ref="E7:E8"/>
    <mergeCell ref="F7:G7"/>
    <mergeCell ref="D15:D16"/>
    <mergeCell ref="E15:E16"/>
    <mergeCell ref="F15:F16"/>
    <mergeCell ref="C12:C14"/>
    <mergeCell ref="C15:C16"/>
    <mergeCell ref="D12:D14"/>
    <mergeCell ref="E12:E14"/>
    <mergeCell ref="F12:F14"/>
    <mergeCell ref="C20:C21"/>
    <mergeCell ref="D20:D21"/>
    <mergeCell ref="E20:E21"/>
    <mergeCell ref="F20:F21"/>
    <mergeCell ref="D25:D27"/>
    <mergeCell ref="E25:E27"/>
    <mergeCell ref="F25:F27"/>
    <mergeCell ref="C25:C27"/>
    <mergeCell ref="C23:C24"/>
    <mergeCell ref="D23:D24"/>
    <mergeCell ref="E23:E24"/>
    <mergeCell ref="F23:F24"/>
    <mergeCell ref="C51:C53"/>
    <mergeCell ref="C46:C48"/>
    <mergeCell ref="C44:C45"/>
    <mergeCell ref="D44:D45"/>
    <mergeCell ref="E44:E45"/>
    <mergeCell ref="F44:F45"/>
    <mergeCell ref="C28:C29"/>
    <mergeCell ref="D28:D29"/>
    <mergeCell ref="F28:F29"/>
    <mergeCell ref="E28:E29"/>
    <mergeCell ref="D60:D62"/>
    <mergeCell ref="E60:E62"/>
    <mergeCell ref="F60:F62"/>
    <mergeCell ref="C60:C62"/>
    <mergeCell ref="D46:D48"/>
    <mergeCell ref="E46:E48"/>
    <mergeCell ref="F46:F48"/>
    <mergeCell ref="D51:D53"/>
    <mergeCell ref="E51:E53"/>
    <mergeCell ref="F51:F53"/>
    <mergeCell ref="C75:C77"/>
    <mergeCell ref="D75:D77"/>
    <mergeCell ref="E75:E77"/>
    <mergeCell ref="F75:F77"/>
    <mergeCell ref="C94:C96"/>
    <mergeCell ref="D94:D96"/>
    <mergeCell ref="E94:E96"/>
    <mergeCell ref="F94:F96"/>
    <mergeCell ref="C103:C105"/>
    <mergeCell ref="D103:D105"/>
    <mergeCell ref="E103:E105"/>
    <mergeCell ref="F103:F105"/>
    <mergeCell ref="G136:G138"/>
    <mergeCell ref="C126:C128"/>
    <mergeCell ref="D126:D128"/>
    <mergeCell ref="E126:E128"/>
    <mergeCell ref="F126:F128"/>
    <mergeCell ref="C131:C133"/>
    <mergeCell ref="D131:D133"/>
    <mergeCell ref="E131:E133"/>
    <mergeCell ref="F131:F133"/>
    <mergeCell ref="C136:C138"/>
    <mergeCell ref="D136:D138"/>
    <mergeCell ref="E136:E138"/>
    <mergeCell ref="F136:F138"/>
    <mergeCell ref="C110:C112"/>
    <mergeCell ref="D110:D112"/>
    <mergeCell ref="E110:E112"/>
    <mergeCell ref="C116:C118"/>
    <mergeCell ref="D116:D118"/>
    <mergeCell ref="E116:E118"/>
    <mergeCell ref="F116:F118"/>
    <mergeCell ref="C121:C123"/>
    <mergeCell ref="D121:D123"/>
    <mergeCell ref="E121:E123"/>
    <mergeCell ref="F121:F123"/>
  </mergeCells>
  <pageMargins left="0.43307086614173229" right="0.31496062992125984" top="0.23622047244094491" bottom="0.35433070866141736" header="0.31496062992125984" footer="0.31496062992125984"/>
  <pageSetup paperSize="9" scale="73" orientation="portrait" r:id="rId1"/>
  <rowBreaks count="4" manualBreakCount="4">
    <brk id="45" max="6" man="1"/>
    <brk id="78" max="6" man="1"/>
    <brk id="113" max="6" man="1"/>
    <brk id="141" max="6" man="1"/>
  </rowBreaks>
  <ignoredErrors>
    <ignoredError sqref="F1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5"/>
  <sheetViews>
    <sheetView view="pageBreakPreview" zoomScaleNormal="100" zoomScaleSheetLayoutView="100" workbookViewId="0">
      <selection activeCell="H165" sqref="H165"/>
    </sheetView>
  </sheetViews>
  <sheetFormatPr defaultRowHeight="15" x14ac:dyDescent="0.2"/>
  <cols>
    <col min="1" max="1" width="5.85546875" style="53" customWidth="1"/>
    <col min="2" max="2" width="4.42578125" style="58" customWidth="1"/>
    <col min="3" max="3" width="5.28515625" style="136" customWidth="1"/>
    <col min="4" max="4" width="4.7109375" style="137" customWidth="1"/>
    <col min="5" max="5" width="3.7109375" style="138" customWidth="1"/>
    <col min="6" max="6" width="41.140625" style="132" customWidth="1"/>
    <col min="7" max="7" width="2.28515625" style="62" hidden="1" customWidth="1"/>
    <col min="8" max="8" width="13" style="164" customWidth="1"/>
    <col min="9" max="10" width="13" style="163" customWidth="1"/>
    <col min="11" max="11" width="13.42578125" style="163" customWidth="1"/>
    <col min="12" max="12" width="16.85546875" style="53" bestFit="1" customWidth="1"/>
    <col min="13" max="13" width="10.85546875" style="53" bestFit="1" customWidth="1"/>
    <col min="14" max="256" width="9.140625" style="53"/>
    <col min="257" max="257" width="4.42578125" style="53" customWidth="1"/>
    <col min="258" max="258" width="5.28515625" style="53" customWidth="1"/>
    <col min="259" max="259" width="4.7109375" style="53" customWidth="1"/>
    <col min="260" max="260" width="4.28515625" style="53" customWidth="1"/>
    <col min="261" max="261" width="47.7109375" style="53" customWidth="1"/>
    <col min="262" max="262" width="0" style="53" hidden="1" customWidth="1"/>
    <col min="263" max="263" width="10.7109375" style="53" customWidth="1"/>
    <col min="264" max="264" width="10.5703125" style="53" customWidth="1"/>
    <col min="265" max="265" width="10.7109375" style="53" customWidth="1"/>
    <col min="266" max="266" width="9.28515625" style="53" customWidth="1"/>
    <col min="267" max="512" width="9.140625" style="53"/>
    <col min="513" max="513" width="4.42578125" style="53" customWidth="1"/>
    <col min="514" max="514" width="5.28515625" style="53" customWidth="1"/>
    <col min="515" max="515" width="4.7109375" style="53" customWidth="1"/>
    <col min="516" max="516" width="4.28515625" style="53" customWidth="1"/>
    <col min="517" max="517" width="47.7109375" style="53" customWidth="1"/>
    <col min="518" max="518" width="0" style="53" hidden="1" customWidth="1"/>
    <col min="519" max="519" width="10.7109375" style="53" customWidth="1"/>
    <col min="520" max="520" width="10.5703125" style="53" customWidth="1"/>
    <col min="521" max="521" width="10.7109375" style="53" customWidth="1"/>
    <col min="522" max="522" width="9.28515625" style="53" customWidth="1"/>
    <col min="523" max="768" width="9.140625" style="53"/>
    <col min="769" max="769" width="4.42578125" style="53" customWidth="1"/>
    <col min="770" max="770" width="5.28515625" style="53" customWidth="1"/>
    <col min="771" max="771" width="4.7109375" style="53" customWidth="1"/>
    <col min="772" max="772" width="4.28515625" style="53" customWidth="1"/>
    <col min="773" max="773" width="47.7109375" style="53" customWidth="1"/>
    <col min="774" max="774" width="0" style="53" hidden="1" customWidth="1"/>
    <col min="775" max="775" width="10.7109375" style="53" customWidth="1"/>
    <col min="776" max="776" width="10.5703125" style="53" customWidth="1"/>
    <col min="777" max="777" width="10.7109375" style="53" customWidth="1"/>
    <col min="778" max="778" width="9.28515625" style="53" customWidth="1"/>
    <col min="779" max="1024" width="9.140625" style="53"/>
    <col min="1025" max="1025" width="4.42578125" style="53" customWidth="1"/>
    <col min="1026" max="1026" width="5.28515625" style="53" customWidth="1"/>
    <col min="1027" max="1027" width="4.7109375" style="53" customWidth="1"/>
    <col min="1028" max="1028" width="4.28515625" style="53" customWidth="1"/>
    <col min="1029" max="1029" width="47.7109375" style="53" customWidth="1"/>
    <col min="1030" max="1030" width="0" style="53" hidden="1" customWidth="1"/>
    <col min="1031" max="1031" width="10.7109375" style="53" customWidth="1"/>
    <col min="1032" max="1032" width="10.5703125" style="53" customWidth="1"/>
    <col min="1033" max="1033" width="10.7109375" style="53" customWidth="1"/>
    <col min="1034" max="1034" width="9.28515625" style="53" customWidth="1"/>
    <col min="1035" max="1280" width="9.140625" style="53"/>
    <col min="1281" max="1281" width="4.42578125" style="53" customWidth="1"/>
    <col min="1282" max="1282" width="5.28515625" style="53" customWidth="1"/>
    <col min="1283" max="1283" width="4.7109375" style="53" customWidth="1"/>
    <col min="1284" max="1284" width="4.28515625" style="53" customWidth="1"/>
    <col min="1285" max="1285" width="47.7109375" style="53" customWidth="1"/>
    <col min="1286" max="1286" width="0" style="53" hidden="1" customWidth="1"/>
    <col min="1287" max="1287" width="10.7109375" style="53" customWidth="1"/>
    <col min="1288" max="1288" width="10.5703125" style="53" customWidth="1"/>
    <col min="1289" max="1289" width="10.7109375" style="53" customWidth="1"/>
    <col min="1290" max="1290" width="9.28515625" style="53" customWidth="1"/>
    <col min="1291" max="1536" width="9.140625" style="53"/>
    <col min="1537" max="1537" width="4.42578125" style="53" customWidth="1"/>
    <col min="1538" max="1538" width="5.28515625" style="53" customWidth="1"/>
    <col min="1539" max="1539" width="4.7109375" style="53" customWidth="1"/>
    <col min="1540" max="1540" width="4.28515625" style="53" customWidth="1"/>
    <col min="1541" max="1541" width="47.7109375" style="53" customWidth="1"/>
    <col min="1542" max="1542" width="0" style="53" hidden="1" customWidth="1"/>
    <col min="1543" max="1543" width="10.7109375" style="53" customWidth="1"/>
    <col min="1544" max="1544" width="10.5703125" style="53" customWidth="1"/>
    <col min="1545" max="1545" width="10.7109375" style="53" customWidth="1"/>
    <col min="1546" max="1546" width="9.28515625" style="53" customWidth="1"/>
    <col min="1547" max="1792" width="9.140625" style="53"/>
    <col min="1793" max="1793" width="4.42578125" style="53" customWidth="1"/>
    <col min="1794" max="1794" width="5.28515625" style="53" customWidth="1"/>
    <col min="1795" max="1795" width="4.7109375" style="53" customWidth="1"/>
    <col min="1796" max="1796" width="4.28515625" style="53" customWidth="1"/>
    <col min="1797" max="1797" width="47.7109375" style="53" customWidth="1"/>
    <col min="1798" max="1798" width="0" style="53" hidden="1" customWidth="1"/>
    <col min="1799" max="1799" width="10.7109375" style="53" customWidth="1"/>
    <col min="1800" max="1800" width="10.5703125" style="53" customWidth="1"/>
    <col min="1801" max="1801" width="10.7109375" style="53" customWidth="1"/>
    <col min="1802" max="1802" width="9.28515625" style="53" customWidth="1"/>
    <col min="1803" max="2048" width="9.140625" style="53"/>
    <col min="2049" max="2049" width="4.42578125" style="53" customWidth="1"/>
    <col min="2050" max="2050" width="5.28515625" style="53" customWidth="1"/>
    <col min="2051" max="2051" width="4.7109375" style="53" customWidth="1"/>
    <col min="2052" max="2052" width="4.28515625" style="53" customWidth="1"/>
    <col min="2053" max="2053" width="47.7109375" style="53" customWidth="1"/>
    <col min="2054" max="2054" width="0" style="53" hidden="1" customWidth="1"/>
    <col min="2055" max="2055" width="10.7109375" style="53" customWidth="1"/>
    <col min="2056" max="2056" width="10.5703125" style="53" customWidth="1"/>
    <col min="2057" max="2057" width="10.7109375" style="53" customWidth="1"/>
    <col min="2058" max="2058" width="9.28515625" style="53" customWidth="1"/>
    <col min="2059" max="2304" width="9.140625" style="53"/>
    <col min="2305" max="2305" width="4.42578125" style="53" customWidth="1"/>
    <col min="2306" max="2306" width="5.28515625" style="53" customWidth="1"/>
    <col min="2307" max="2307" width="4.7109375" style="53" customWidth="1"/>
    <col min="2308" max="2308" width="4.28515625" style="53" customWidth="1"/>
    <col min="2309" max="2309" width="47.7109375" style="53" customWidth="1"/>
    <col min="2310" max="2310" width="0" style="53" hidden="1" customWidth="1"/>
    <col min="2311" max="2311" width="10.7109375" style="53" customWidth="1"/>
    <col min="2312" max="2312" width="10.5703125" style="53" customWidth="1"/>
    <col min="2313" max="2313" width="10.7109375" style="53" customWidth="1"/>
    <col min="2314" max="2314" width="9.28515625" style="53" customWidth="1"/>
    <col min="2315" max="2560" width="9.140625" style="53"/>
    <col min="2561" max="2561" width="4.42578125" style="53" customWidth="1"/>
    <col min="2562" max="2562" width="5.28515625" style="53" customWidth="1"/>
    <col min="2563" max="2563" width="4.7109375" style="53" customWidth="1"/>
    <col min="2564" max="2564" width="4.28515625" style="53" customWidth="1"/>
    <col min="2565" max="2565" width="47.7109375" style="53" customWidth="1"/>
    <col min="2566" max="2566" width="0" style="53" hidden="1" customWidth="1"/>
    <col min="2567" max="2567" width="10.7109375" style="53" customWidth="1"/>
    <col min="2568" max="2568" width="10.5703125" style="53" customWidth="1"/>
    <col min="2569" max="2569" width="10.7109375" style="53" customWidth="1"/>
    <col min="2570" max="2570" width="9.28515625" style="53" customWidth="1"/>
    <col min="2571" max="2816" width="9.140625" style="53"/>
    <col min="2817" max="2817" width="4.42578125" style="53" customWidth="1"/>
    <col min="2818" max="2818" width="5.28515625" style="53" customWidth="1"/>
    <col min="2819" max="2819" width="4.7109375" style="53" customWidth="1"/>
    <col min="2820" max="2820" width="4.28515625" style="53" customWidth="1"/>
    <col min="2821" max="2821" width="47.7109375" style="53" customWidth="1"/>
    <col min="2822" max="2822" width="0" style="53" hidden="1" customWidth="1"/>
    <col min="2823" max="2823" width="10.7109375" style="53" customWidth="1"/>
    <col min="2824" max="2824" width="10.5703125" style="53" customWidth="1"/>
    <col min="2825" max="2825" width="10.7109375" style="53" customWidth="1"/>
    <col min="2826" max="2826" width="9.28515625" style="53" customWidth="1"/>
    <col min="2827" max="3072" width="9.140625" style="53"/>
    <col min="3073" max="3073" width="4.42578125" style="53" customWidth="1"/>
    <col min="3074" max="3074" width="5.28515625" style="53" customWidth="1"/>
    <col min="3075" max="3075" width="4.7109375" style="53" customWidth="1"/>
    <col min="3076" max="3076" width="4.28515625" style="53" customWidth="1"/>
    <col min="3077" max="3077" width="47.7109375" style="53" customWidth="1"/>
    <col min="3078" max="3078" width="0" style="53" hidden="1" customWidth="1"/>
    <col min="3079" max="3079" width="10.7109375" style="53" customWidth="1"/>
    <col min="3080" max="3080" width="10.5703125" style="53" customWidth="1"/>
    <col min="3081" max="3081" width="10.7109375" style="53" customWidth="1"/>
    <col min="3082" max="3082" width="9.28515625" style="53" customWidth="1"/>
    <col min="3083" max="3328" width="9.140625" style="53"/>
    <col min="3329" max="3329" width="4.42578125" style="53" customWidth="1"/>
    <col min="3330" max="3330" width="5.28515625" style="53" customWidth="1"/>
    <col min="3331" max="3331" width="4.7109375" style="53" customWidth="1"/>
    <col min="3332" max="3332" width="4.28515625" style="53" customWidth="1"/>
    <col min="3333" max="3333" width="47.7109375" style="53" customWidth="1"/>
    <col min="3334" max="3334" width="0" style="53" hidden="1" customWidth="1"/>
    <col min="3335" max="3335" width="10.7109375" style="53" customWidth="1"/>
    <col min="3336" max="3336" width="10.5703125" style="53" customWidth="1"/>
    <col min="3337" max="3337" width="10.7109375" style="53" customWidth="1"/>
    <col min="3338" max="3338" width="9.28515625" style="53" customWidth="1"/>
    <col min="3339" max="3584" width="9.140625" style="53"/>
    <col min="3585" max="3585" width="4.42578125" style="53" customWidth="1"/>
    <col min="3586" max="3586" width="5.28515625" style="53" customWidth="1"/>
    <col min="3587" max="3587" width="4.7109375" style="53" customWidth="1"/>
    <col min="3588" max="3588" width="4.28515625" style="53" customWidth="1"/>
    <col min="3589" max="3589" width="47.7109375" style="53" customWidth="1"/>
    <col min="3590" max="3590" width="0" style="53" hidden="1" customWidth="1"/>
    <col min="3591" max="3591" width="10.7109375" style="53" customWidth="1"/>
    <col min="3592" max="3592" width="10.5703125" style="53" customWidth="1"/>
    <col min="3593" max="3593" width="10.7109375" style="53" customWidth="1"/>
    <col min="3594" max="3594" width="9.28515625" style="53" customWidth="1"/>
    <col min="3595" max="3840" width="9.140625" style="53"/>
    <col min="3841" max="3841" width="4.42578125" style="53" customWidth="1"/>
    <col min="3842" max="3842" width="5.28515625" style="53" customWidth="1"/>
    <col min="3843" max="3843" width="4.7109375" style="53" customWidth="1"/>
    <col min="3844" max="3844" width="4.28515625" style="53" customWidth="1"/>
    <col min="3845" max="3845" width="47.7109375" style="53" customWidth="1"/>
    <col min="3846" max="3846" width="0" style="53" hidden="1" customWidth="1"/>
    <col min="3847" max="3847" width="10.7109375" style="53" customWidth="1"/>
    <col min="3848" max="3848" width="10.5703125" style="53" customWidth="1"/>
    <col min="3849" max="3849" width="10.7109375" style="53" customWidth="1"/>
    <col min="3850" max="3850" width="9.28515625" style="53" customWidth="1"/>
    <col min="3851" max="4096" width="9.140625" style="53"/>
    <col min="4097" max="4097" width="4.42578125" style="53" customWidth="1"/>
    <col min="4098" max="4098" width="5.28515625" style="53" customWidth="1"/>
    <col min="4099" max="4099" width="4.7109375" style="53" customWidth="1"/>
    <col min="4100" max="4100" width="4.28515625" style="53" customWidth="1"/>
    <col min="4101" max="4101" width="47.7109375" style="53" customWidth="1"/>
    <col min="4102" max="4102" width="0" style="53" hidden="1" customWidth="1"/>
    <col min="4103" max="4103" width="10.7109375" style="53" customWidth="1"/>
    <col min="4104" max="4104" width="10.5703125" style="53" customWidth="1"/>
    <col min="4105" max="4105" width="10.7109375" style="53" customWidth="1"/>
    <col min="4106" max="4106" width="9.28515625" style="53" customWidth="1"/>
    <col min="4107" max="4352" width="9.140625" style="53"/>
    <col min="4353" max="4353" width="4.42578125" style="53" customWidth="1"/>
    <col min="4354" max="4354" width="5.28515625" style="53" customWidth="1"/>
    <col min="4355" max="4355" width="4.7109375" style="53" customWidth="1"/>
    <col min="4356" max="4356" width="4.28515625" style="53" customWidth="1"/>
    <col min="4357" max="4357" width="47.7109375" style="53" customWidth="1"/>
    <col min="4358" max="4358" width="0" style="53" hidden="1" customWidth="1"/>
    <col min="4359" max="4359" width="10.7109375" style="53" customWidth="1"/>
    <col min="4360" max="4360" width="10.5703125" style="53" customWidth="1"/>
    <col min="4361" max="4361" width="10.7109375" style="53" customWidth="1"/>
    <col min="4362" max="4362" width="9.28515625" style="53" customWidth="1"/>
    <col min="4363" max="4608" width="9.140625" style="53"/>
    <col min="4609" max="4609" width="4.42578125" style="53" customWidth="1"/>
    <col min="4610" max="4610" width="5.28515625" style="53" customWidth="1"/>
    <col min="4611" max="4611" width="4.7109375" style="53" customWidth="1"/>
    <col min="4612" max="4612" width="4.28515625" style="53" customWidth="1"/>
    <col min="4613" max="4613" width="47.7109375" style="53" customWidth="1"/>
    <col min="4614" max="4614" width="0" style="53" hidden="1" customWidth="1"/>
    <col min="4615" max="4615" width="10.7109375" style="53" customWidth="1"/>
    <col min="4616" max="4616" width="10.5703125" style="53" customWidth="1"/>
    <col min="4617" max="4617" width="10.7109375" style="53" customWidth="1"/>
    <col min="4618" max="4618" width="9.28515625" style="53" customWidth="1"/>
    <col min="4619" max="4864" width="9.140625" style="53"/>
    <col min="4865" max="4865" width="4.42578125" style="53" customWidth="1"/>
    <col min="4866" max="4866" width="5.28515625" style="53" customWidth="1"/>
    <col min="4867" max="4867" width="4.7109375" style="53" customWidth="1"/>
    <col min="4868" max="4868" width="4.28515625" style="53" customWidth="1"/>
    <col min="4869" max="4869" width="47.7109375" style="53" customWidth="1"/>
    <col min="4870" max="4870" width="0" style="53" hidden="1" customWidth="1"/>
    <col min="4871" max="4871" width="10.7109375" style="53" customWidth="1"/>
    <col min="4872" max="4872" width="10.5703125" style="53" customWidth="1"/>
    <col min="4873" max="4873" width="10.7109375" style="53" customWidth="1"/>
    <col min="4874" max="4874" width="9.28515625" style="53" customWidth="1"/>
    <col min="4875" max="5120" width="9.140625" style="53"/>
    <col min="5121" max="5121" width="4.42578125" style="53" customWidth="1"/>
    <col min="5122" max="5122" width="5.28515625" style="53" customWidth="1"/>
    <col min="5123" max="5123" width="4.7109375" style="53" customWidth="1"/>
    <col min="5124" max="5124" width="4.28515625" style="53" customWidth="1"/>
    <col min="5125" max="5125" width="47.7109375" style="53" customWidth="1"/>
    <col min="5126" max="5126" width="0" style="53" hidden="1" customWidth="1"/>
    <col min="5127" max="5127" width="10.7109375" style="53" customWidth="1"/>
    <col min="5128" max="5128" width="10.5703125" style="53" customWidth="1"/>
    <col min="5129" max="5129" width="10.7109375" style="53" customWidth="1"/>
    <col min="5130" max="5130" width="9.28515625" style="53" customWidth="1"/>
    <col min="5131" max="5376" width="9.140625" style="53"/>
    <col min="5377" max="5377" width="4.42578125" style="53" customWidth="1"/>
    <col min="5378" max="5378" width="5.28515625" style="53" customWidth="1"/>
    <col min="5379" max="5379" width="4.7109375" style="53" customWidth="1"/>
    <col min="5380" max="5380" width="4.28515625" style="53" customWidth="1"/>
    <col min="5381" max="5381" width="47.7109375" style="53" customWidth="1"/>
    <col min="5382" max="5382" width="0" style="53" hidden="1" customWidth="1"/>
    <col min="5383" max="5383" width="10.7109375" style="53" customWidth="1"/>
    <col min="5384" max="5384" width="10.5703125" style="53" customWidth="1"/>
    <col min="5385" max="5385" width="10.7109375" style="53" customWidth="1"/>
    <col min="5386" max="5386" width="9.28515625" style="53" customWidth="1"/>
    <col min="5387" max="5632" width="9.140625" style="53"/>
    <col min="5633" max="5633" width="4.42578125" style="53" customWidth="1"/>
    <col min="5634" max="5634" width="5.28515625" style="53" customWidth="1"/>
    <col min="5635" max="5635" width="4.7109375" style="53" customWidth="1"/>
    <col min="5636" max="5636" width="4.28515625" style="53" customWidth="1"/>
    <col min="5637" max="5637" width="47.7109375" style="53" customWidth="1"/>
    <col min="5638" max="5638" width="0" style="53" hidden="1" customWidth="1"/>
    <col min="5639" max="5639" width="10.7109375" style="53" customWidth="1"/>
    <col min="5640" max="5640" width="10.5703125" style="53" customWidth="1"/>
    <col min="5641" max="5641" width="10.7109375" style="53" customWidth="1"/>
    <col min="5642" max="5642" width="9.28515625" style="53" customWidth="1"/>
    <col min="5643" max="5888" width="9.140625" style="53"/>
    <col min="5889" max="5889" width="4.42578125" style="53" customWidth="1"/>
    <col min="5890" max="5890" width="5.28515625" style="53" customWidth="1"/>
    <col min="5891" max="5891" width="4.7109375" style="53" customWidth="1"/>
    <col min="5892" max="5892" width="4.28515625" style="53" customWidth="1"/>
    <col min="5893" max="5893" width="47.7109375" style="53" customWidth="1"/>
    <col min="5894" max="5894" width="0" style="53" hidden="1" customWidth="1"/>
    <col min="5895" max="5895" width="10.7109375" style="53" customWidth="1"/>
    <col min="5896" max="5896" width="10.5703125" style="53" customWidth="1"/>
    <col min="5897" max="5897" width="10.7109375" style="53" customWidth="1"/>
    <col min="5898" max="5898" width="9.28515625" style="53" customWidth="1"/>
    <col min="5899" max="6144" width="9.140625" style="53"/>
    <col min="6145" max="6145" width="4.42578125" style="53" customWidth="1"/>
    <col min="6146" max="6146" width="5.28515625" style="53" customWidth="1"/>
    <col min="6147" max="6147" width="4.7109375" style="53" customWidth="1"/>
    <col min="6148" max="6148" width="4.28515625" style="53" customWidth="1"/>
    <col min="6149" max="6149" width="47.7109375" style="53" customWidth="1"/>
    <col min="6150" max="6150" width="0" style="53" hidden="1" customWidth="1"/>
    <col min="6151" max="6151" width="10.7109375" style="53" customWidth="1"/>
    <col min="6152" max="6152" width="10.5703125" style="53" customWidth="1"/>
    <col min="6153" max="6153" width="10.7109375" style="53" customWidth="1"/>
    <col min="6154" max="6154" width="9.28515625" style="53" customWidth="1"/>
    <col min="6155" max="6400" width="9.140625" style="53"/>
    <col min="6401" max="6401" width="4.42578125" style="53" customWidth="1"/>
    <col min="6402" max="6402" width="5.28515625" style="53" customWidth="1"/>
    <col min="6403" max="6403" width="4.7109375" style="53" customWidth="1"/>
    <col min="6404" max="6404" width="4.28515625" style="53" customWidth="1"/>
    <col min="6405" max="6405" width="47.7109375" style="53" customWidth="1"/>
    <col min="6406" max="6406" width="0" style="53" hidden="1" customWidth="1"/>
    <col min="6407" max="6407" width="10.7109375" style="53" customWidth="1"/>
    <col min="6408" max="6408" width="10.5703125" style="53" customWidth="1"/>
    <col min="6409" max="6409" width="10.7109375" style="53" customWidth="1"/>
    <col min="6410" max="6410" width="9.28515625" style="53" customWidth="1"/>
    <col min="6411" max="6656" width="9.140625" style="53"/>
    <col min="6657" max="6657" width="4.42578125" style="53" customWidth="1"/>
    <col min="6658" max="6658" width="5.28515625" style="53" customWidth="1"/>
    <col min="6659" max="6659" width="4.7109375" style="53" customWidth="1"/>
    <col min="6660" max="6660" width="4.28515625" style="53" customWidth="1"/>
    <col min="6661" max="6661" width="47.7109375" style="53" customWidth="1"/>
    <col min="6662" max="6662" width="0" style="53" hidden="1" customWidth="1"/>
    <col min="6663" max="6663" width="10.7109375" style="53" customWidth="1"/>
    <col min="6664" max="6664" width="10.5703125" style="53" customWidth="1"/>
    <col min="6665" max="6665" width="10.7109375" style="53" customWidth="1"/>
    <col min="6666" max="6666" width="9.28515625" style="53" customWidth="1"/>
    <col min="6667" max="6912" width="9.140625" style="53"/>
    <col min="6913" max="6913" width="4.42578125" style="53" customWidth="1"/>
    <col min="6914" max="6914" width="5.28515625" style="53" customWidth="1"/>
    <col min="6915" max="6915" width="4.7109375" style="53" customWidth="1"/>
    <col min="6916" max="6916" width="4.28515625" style="53" customWidth="1"/>
    <col min="6917" max="6917" width="47.7109375" style="53" customWidth="1"/>
    <col min="6918" max="6918" width="0" style="53" hidden="1" customWidth="1"/>
    <col min="6919" max="6919" width="10.7109375" style="53" customWidth="1"/>
    <col min="6920" max="6920" width="10.5703125" style="53" customWidth="1"/>
    <col min="6921" max="6921" width="10.7109375" style="53" customWidth="1"/>
    <col min="6922" max="6922" width="9.28515625" style="53" customWidth="1"/>
    <col min="6923" max="7168" width="9.140625" style="53"/>
    <col min="7169" max="7169" width="4.42578125" style="53" customWidth="1"/>
    <col min="7170" max="7170" width="5.28515625" style="53" customWidth="1"/>
    <col min="7171" max="7171" width="4.7109375" style="53" customWidth="1"/>
    <col min="7172" max="7172" width="4.28515625" style="53" customWidth="1"/>
    <col min="7173" max="7173" width="47.7109375" style="53" customWidth="1"/>
    <col min="7174" max="7174" width="0" style="53" hidden="1" customWidth="1"/>
    <col min="7175" max="7175" width="10.7109375" style="53" customWidth="1"/>
    <col min="7176" max="7176" width="10.5703125" style="53" customWidth="1"/>
    <col min="7177" max="7177" width="10.7109375" style="53" customWidth="1"/>
    <col min="7178" max="7178" width="9.28515625" style="53" customWidth="1"/>
    <col min="7179" max="7424" width="9.140625" style="53"/>
    <col min="7425" max="7425" width="4.42578125" style="53" customWidth="1"/>
    <col min="7426" max="7426" width="5.28515625" style="53" customWidth="1"/>
    <col min="7427" max="7427" width="4.7109375" style="53" customWidth="1"/>
    <col min="7428" max="7428" width="4.28515625" style="53" customWidth="1"/>
    <col min="7429" max="7429" width="47.7109375" style="53" customWidth="1"/>
    <col min="7430" max="7430" width="0" style="53" hidden="1" customWidth="1"/>
    <col min="7431" max="7431" width="10.7109375" style="53" customWidth="1"/>
    <col min="7432" max="7432" width="10.5703125" style="53" customWidth="1"/>
    <col min="7433" max="7433" width="10.7109375" style="53" customWidth="1"/>
    <col min="7434" max="7434" width="9.28515625" style="53" customWidth="1"/>
    <col min="7435" max="7680" width="9.140625" style="53"/>
    <col min="7681" max="7681" width="4.42578125" style="53" customWidth="1"/>
    <col min="7682" max="7682" width="5.28515625" style="53" customWidth="1"/>
    <col min="7683" max="7683" width="4.7109375" style="53" customWidth="1"/>
    <col min="7684" max="7684" width="4.28515625" style="53" customWidth="1"/>
    <col min="7685" max="7685" width="47.7109375" style="53" customWidth="1"/>
    <col min="7686" max="7686" width="0" style="53" hidden="1" customWidth="1"/>
    <col min="7687" max="7687" width="10.7109375" style="53" customWidth="1"/>
    <col min="7688" max="7688" width="10.5703125" style="53" customWidth="1"/>
    <col min="7689" max="7689" width="10.7109375" style="53" customWidth="1"/>
    <col min="7690" max="7690" width="9.28515625" style="53" customWidth="1"/>
    <col min="7691" max="7936" width="9.140625" style="53"/>
    <col min="7937" max="7937" width="4.42578125" style="53" customWidth="1"/>
    <col min="7938" max="7938" width="5.28515625" style="53" customWidth="1"/>
    <col min="7939" max="7939" width="4.7109375" style="53" customWidth="1"/>
    <col min="7940" max="7940" width="4.28515625" style="53" customWidth="1"/>
    <col min="7941" max="7941" width="47.7109375" style="53" customWidth="1"/>
    <col min="7942" max="7942" width="0" style="53" hidden="1" customWidth="1"/>
    <col min="7943" max="7943" width="10.7109375" style="53" customWidth="1"/>
    <col min="7944" max="7944" width="10.5703125" style="53" customWidth="1"/>
    <col min="7945" max="7945" width="10.7109375" style="53" customWidth="1"/>
    <col min="7946" max="7946" width="9.28515625" style="53" customWidth="1"/>
    <col min="7947" max="8192" width="9.140625" style="53"/>
    <col min="8193" max="8193" width="4.42578125" style="53" customWidth="1"/>
    <col min="8194" max="8194" width="5.28515625" style="53" customWidth="1"/>
    <col min="8195" max="8195" width="4.7109375" style="53" customWidth="1"/>
    <col min="8196" max="8196" width="4.28515625" style="53" customWidth="1"/>
    <col min="8197" max="8197" width="47.7109375" style="53" customWidth="1"/>
    <col min="8198" max="8198" width="0" style="53" hidden="1" customWidth="1"/>
    <col min="8199" max="8199" width="10.7109375" style="53" customWidth="1"/>
    <col min="8200" max="8200" width="10.5703125" style="53" customWidth="1"/>
    <col min="8201" max="8201" width="10.7109375" style="53" customWidth="1"/>
    <col min="8202" max="8202" width="9.28515625" style="53" customWidth="1"/>
    <col min="8203" max="8448" width="9.140625" style="53"/>
    <col min="8449" max="8449" width="4.42578125" style="53" customWidth="1"/>
    <col min="8450" max="8450" width="5.28515625" style="53" customWidth="1"/>
    <col min="8451" max="8451" width="4.7109375" style="53" customWidth="1"/>
    <col min="8452" max="8452" width="4.28515625" style="53" customWidth="1"/>
    <col min="8453" max="8453" width="47.7109375" style="53" customWidth="1"/>
    <col min="8454" max="8454" width="0" style="53" hidden="1" customWidth="1"/>
    <col min="8455" max="8455" width="10.7109375" style="53" customWidth="1"/>
    <col min="8456" max="8456" width="10.5703125" style="53" customWidth="1"/>
    <col min="8457" max="8457" width="10.7109375" style="53" customWidth="1"/>
    <col min="8458" max="8458" width="9.28515625" style="53" customWidth="1"/>
    <col min="8459" max="8704" width="9.140625" style="53"/>
    <col min="8705" max="8705" width="4.42578125" style="53" customWidth="1"/>
    <col min="8706" max="8706" width="5.28515625" style="53" customWidth="1"/>
    <col min="8707" max="8707" width="4.7109375" style="53" customWidth="1"/>
    <col min="8708" max="8708" width="4.28515625" style="53" customWidth="1"/>
    <col min="8709" max="8709" width="47.7109375" style="53" customWidth="1"/>
    <col min="8710" max="8710" width="0" style="53" hidden="1" customWidth="1"/>
    <col min="8711" max="8711" width="10.7109375" style="53" customWidth="1"/>
    <col min="8712" max="8712" width="10.5703125" style="53" customWidth="1"/>
    <col min="8713" max="8713" width="10.7109375" style="53" customWidth="1"/>
    <col min="8714" max="8714" width="9.28515625" style="53" customWidth="1"/>
    <col min="8715" max="8960" width="9.140625" style="53"/>
    <col min="8961" max="8961" width="4.42578125" style="53" customWidth="1"/>
    <col min="8962" max="8962" width="5.28515625" style="53" customWidth="1"/>
    <col min="8963" max="8963" width="4.7109375" style="53" customWidth="1"/>
    <col min="8964" max="8964" width="4.28515625" style="53" customWidth="1"/>
    <col min="8965" max="8965" width="47.7109375" style="53" customWidth="1"/>
    <col min="8966" max="8966" width="0" style="53" hidden="1" customWidth="1"/>
    <col min="8967" max="8967" width="10.7109375" style="53" customWidth="1"/>
    <col min="8968" max="8968" width="10.5703125" style="53" customWidth="1"/>
    <col min="8969" max="8969" width="10.7109375" style="53" customWidth="1"/>
    <col min="8970" max="8970" width="9.28515625" style="53" customWidth="1"/>
    <col min="8971" max="9216" width="9.140625" style="53"/>
    <col min="9217" max="9217" width="4.42578125" style="53" customWidth="1"/>
    <col min="9218" max="9218" width="5.28515625" style="53" customWidth="1"/>
    <col min="9219" max="9219" width="4.7109375" style="53" customWidth="1"/>
    <col min="9220" max="9220" width="4.28515625" style="53" customWidth="1"/>
    <col min="9221" max="9221" width="47.7109375" style="53" customWidth="1"/>
    <col min="9222" max="9222" width="0" style="53" hidden="1" customWidth="1"/>
    <col min="9223" max="9223" width="10.7109375" style="53" customWidth="1"/>
    <col min="9224" max="9224" width="10.5703125" style="53" customWidth="1"/>
    <col min="9225" max="9225" width="10.7109375" style="53" customWidth="1"/>
    <col min="9226" max="9226" width="9.28515625" style="53" customWidth="1"/>
    <col min="9227" max="9472" width="9.140625" style="53"/>
    <col min="9473" max="9473" width="4.42578125" style="53" customWidth="1"/>
    <col min="9474" max="9474" width="5.28515625" style="53" customWidth="1"/>
    <col min="9475" max="9475" width="4.7109375" style="53" customWidth="1"/>
    <col min="9476" max="9476" width="4.28515625" style="53" customWidth="1"/>
    <col min="9477" max="9477" width="47.7109375" style="53" customWidth="1"/>
    <col min="9478" max="9478" width="0" style="53" hidden="1" customWidth="1"/>
    <col min="9479" max="9479" width="10.7109375" style="53" customWidth="1"/>
    <col min="9480" max="9480" width="10.5703125" style="53" customWidth="1"/>
    <col min="9481" max="9481" width="10.7109375" style="53" customWidth="1"/>
    <col min="9482" max="9482" width="9.28515625" style="53" customWidth="1"/>
    <col min="9483" max="9728" width="9.140625" style="53"/>
    <col min="9729" max="9729" width="4.42578125" style="53" customWidth="1"/>
    <col min="9730" max="9730" width="5.28515625" style="53" customWidth="1"/>
    <col min="9731" max="9731" width="4.7109375" style="53" customWidth="1"/>
    <col min="9732" max="9732" width="4.28515625" style="53" customWidth="1"/>
    <col min="9733" max="9733" width="47.7109375" style="53" customWidth="1"/>
    <col min="9734" max="9734" width="0" style="53" hidden="1" customWidth="1"/>
    <col min="9735" max="9735" width="10.7109375" style="53" customWidth="1"/>
    <col min="9736" max="9736" width="10.5703125" style="53" customWidth="1"/>
    <col min="9737" max="9737" width="10.7109375" style="53" customWidth="1"/>
    <col min="9738" max="9738" width="9.28515625" style="53" customWidth="1"/>
    <col min="9739" max="9984" width="9.140625" style="53"/>
    <col min="9985" max="9985" width="4.42578125" style="53" customWidth="1"/>
    <col min="9986" max="9986" width="5.28515625" style="53" customWidth="1"/>
    <col min="9987" max="9987" width="4.7109375" style="53" customWidth="1"/>
    <col min="9988" max="9988" width="4.28515625" style="53" customWidth="1"/>
    <col min="9989" max="9989" width="47.7109375" style="53" customWidth="1"/>
    <col min="9990" max="9990" width="0" style="53" hidden="1" customWidth="1"/>
    <col min="9991" max="9991" width="10.7109375" style="53" customWidth="1"/>
    <col min="9992" max="9992" width="10.5703125" style="53" customWidth="1"/>
    <col min="9993" max="9993" width="10.7109375" style="53" customWidth="1"/>
    <col min="9994" max="9994" width="9.28515625" style="53" customWidth="1"/>
    <col min="9995" max="10240" width="9.140625" style="53"/>
    <col min="10241" max="10241" width="4.42578125" style="53" customWidth="1"/>
    <col min="10242" max="10242" width="5.28515625" style="53" customWidth="1"/>
    <col min="10243" max="10243" width="4.7109375" style="53" customWidth="1"/>
    <col min="10244" max="10244" width="4.28515625" style="53" customWidth="1"/>
    <col min="10245" max="10245" width="47.7109375" style="53" customWidth="1"/>
    <col min="10246" max="10246" width="0" style="53" hidden="1" customWidth="1"/>
    <col min="10247" max="10247" width="10.7109375" style="53" customWidth="1"/>
    <col min="10248" max="10248" width="10.5703125" style="53" customWidth="1"/>
    <col min="10249" max="10249" width="10.7109375" style="53" customWidth="1"/>
    <col min="10250" max="10250" width="9.28515625" style="53" customWidth="1"/>
    <col min="10251" max="10496" width="9.140625" style="53"/>
    <col min="10497" max="10497" width="4.42578125" style="53" customWidth="1"/>
    <col min="10498" max="10498" width="5.28515625" style="53" customWidth="1"/>
    <col min="10499" max="10499" width="4.7109375" style="53" customWidth="1"/>
    <col min="10500" max="10500" width="4.28515625" style="53" customWidth="1"/>
    <col min="10501" max="10501" width="47.7109375" style="53" customWidth="1"/>
    <col min="10502" max="10502" width="0" style="53" hidden="1" customWidth="1"/>
    <col min="10503" max="10503" width="10.7109375" style="53" customWidth="1"/>
    <col min="10504" max="10504" width="10.5703125" style="53" customWidth="1"/>
    <col min="10505" max="10505" width="10.7109375" style="53" customWidth="1"/>
    <col min="10506" max="10506" width="9.28515625" style="53" customWidth="1"/>
    <col min="10507" max="10752" width="9.140625" style="53"/>
    <col min="10753" max="10753" width="4.42578125" style="53" customWidth="1"/>
    <col min="10754" max="10754" width="5.28515625" style="53" customWidth="1"/>
    <col min="10755" max="10755" width="4.7109375" style="53" customWidth="1"/>
    <col min="10756" max="10756" width="4.28515625" style="53" customWidth="1"/>
    <col min="10757" max="10757" width="47.7109375" style="53" customWidth="1"/>
    <col min="10758" max="10758" width="0" style="53" hidden="1" customWidth="1"/>
    <col min="10759" max="10759" width="10.7109375" style="53" customWidth="1"/>
    <col min="10760" max="10760" width="10.5703125" style="53" customWidth="1"/>
    <col min="10761" max="10761" width="10.7109375" style="53" customWidth="1"/>
    <col min="10762" max="10762" width="9.28515625" style="53" customWidth="1"/>
    <col min="10763" max="11008" width="9.140625" style="53"/>
    <col min="11009" max="11009" width="4.42578125" style="53" customWidth="1"/>
    <col min="11010" max="11010" width="5.28515625" style="53" customWidth="1"/>
    <col min="11011" max="11011" width="4.7109375" style="53" customWidth="1"/>
    <col min="11012" max="11012" width="4.28515625" style="53" customWidth="1"/>
    <col min="11013" max="11013" width="47.7109375" style="53" customWidth="1"/>
    <col min="11014" max="11014" width="0" style="53" hidden="1" customWidth="1"/>
    <col min="11015" max="11015" width="10.7109375" style="53" customWidth="1"/>
    <col min="11016" max="11016" width="10.5703125" style="53" customWidth="1"/>
    <col min="11017" max="11017" width="10.7109375" style="53" customWidth="1"/>
    <col min="11018" max="11018" width="9.28515625" style="53" customWidth="1"/>
    <col min="11019" max="11264" width="9.140625" style="53"/>
    <col min="11265" max="11265" width="4.42578125" style="53" customWidth="1"/>
    <col min="11266" max="11266" width="5.28515625" style="53" customWidth="1"/>
    <col min="11267" max="11267" width="4.7109375" style="53" customWidth="1"/>
    <col min="11268" max="11268" width="4.28515625" style="53" customWidth="1"/>
    <col min="11269" max="11269" width="47.7109375" style="53" customWidth="1"/>
    <col min="11270" max="11270" width="0" style="53" hidden="1" customWidth="1"/>
    <col min="11271" max="11271" width="10.7109375" style="53" customWidth="1"/>
    <col min="11272" max="11272" width="10.5703125" style="53" customWidth="1"/>
    <col min="11273" max="11273" width="10.7109375" style="53" customWidth="1"/>
    <col min="11274" max="11274" width="9.28515625" style="53" customWidth="1"/>
    <col min="11275" max="11520" width="9.140625" style="53"/>
    <col min="11521" max="11521" width="4.42578125" style="53" customWidth="1"/>
    <col min="11522" max="11522" width="5.28515625" style="53" customWidth="1"/>
    <col min="11523" max="11523" width="4.7109375" style="53" customWidth="1"/>
    <col min="11524" max="11524" width="4.28515625" style="53" customWidth="1"/>
    <col min="11525" max="11525" width="47.7109375" style="53" customWidth="1"/>
    <col min="11526" max="11526" width="0" style="53" hidden="1" customWidth="1"/>
    <col min="11527" max="11527" width="10.7109375" style="53" customWidth="1"/>
    <col min="11528" max="11528" width="10.5703125" style="53" customWidth="1"/>
    <col min="11529" max="11529" width="10.7109375" style="53" customWidth="1"/>
    <col min="11530" max="11530" width="9.28515625" style="53" customWidth="1"/>
    <col min="11531" max="11776" width="9.140625" style="53"/>
    <col min="11777" max="11777" width="4.42578125" style="53" customWidth="1"/>
    <col min="11778" max="11778" width="5.28515625" style="53" customWidth="1"/>
    <col min="11779" max="11779" width="4.7109375" style="53" customWidth="1"/>
    <col min="11780" max="11780" width="4.28515625" style="53" customWidth="1"/>
    <col min="11781" max="11781" width="47.7109375" style="53" customWidth="1"/>
    <col min="11782" max="11782" width="0" style="53" hidden="1" customWidth="1"/>
    <col min="11783" max="11783" width="10.7109375" style="53" customWidth="1"/>
    <col min="11784" max="11784" width="10.5703125" style="53" customWidth="1"/>
    <col min="11785" max="11785" width="10.7109375" style="53" customWidth="1"/>
    <col min="11786" max="11786" width="9.28515625" style="53" customWidth="1"/>
    <col min="11787" max="12032" width="9.140625" style="53"/>
    <col min="12033" max="12033" width="4.42578125" style="53" customWidth="1"/>
    <col min="12034" max="12034" width="5.28515625" style="53" customWidth="1"/>
    <col min="12035" max="12035" width="4.7109375" style="53" customWidth="1"/>
    <col min="12036" max="12036" width="4.28515625" style="53" customWidth="1"/>
    <col min="12037" max="12037" width="47.7109375" style="53" customWidth="1"/>
    <col min="12038" max="12038" width="0" style="53" hidden="1" customWidth="1"/>
    <col min="12039" max="12039" width="10.7109375" style="53" customWidth="1"/>
    <col min="12040" max="12040" width="10.5703125" style="53" customWidth="1"/>
    <col min="12041" max="12041" width="10.7109375" style="53" customWidth="1"/>
    <col min="12042" max="12042" width="9.28515625" style="53" customWidth="1"/>
    <col min="12043" max="12288" width="9.140625" style="53"/>
    <col min="12289" max="12289" width="4.42578125" style="53" customWidth="1"/>
    <col min="12290" max="12290" width="5.28515625" style="53" customWidth="1"/>
    <col min="12291" max="12291" width="4.7109375" style="53" customWidth="1"/>
    <col min="12292" max="12292" width="4.28515625" style="53" customWidth="1"/>
    <col min="12293" max="12293" width="47.7109375" style="53" customWidth="1"/>
    <col min="12294" max="12294" width="0" style="53" hidden="1" customWidth="1"/>
    <col min="12295" max="12295" width="10.7109375" style="53" customWidth="1"/>
    <col min="12296" max="12296" width="10.5703125" style="53" customWidth="1"/>
    <col min="12297" max="12297" width="10.7109375" style="53" customWidth="1"/>
    <col min="12298" max="12298" width="9.28515625" style="53" customWidth="1"/>
    <col min="12299" max="12544" width="9.140625" style="53"/>
    <col min="12545" max="12545" width="4.42578125" style="53" customWidth="1"/>
    <col min="12546" max="12546" width="5.28515625" style="53" customWidth="1"/>
    <col min="12547" max="12547" width="4.7109375" style="53" customWidth="1"/>
    <col min="12548" max="12548" width="4.28515625" style="53" customWidth="1"/>
    <col min="12549" max="12549" width="47.7109375" style="53" customWidth="1"/>
    <col min="12550" max="12550" width="0" style="53" hidden="1" customWidth="1"/>
    <col min="12551" max="12551" width="10.7109375" style="53" customWidth="1"/>
    <col min="12552" max="12552" width="10.5703125" style="53" customWidth="1"/>
    <col min="12553" max="12553" width="10.7109375" style="53" customWidth="1"/>
    <col min="12554" max="12554" width="9.28515625" style="53" customWidth="1"/>
    <col min="12555" max="12800" width="9.140625" style="53"/>
    <col min="12801" max="12801" width="4.42578125" style="53" customWidth="1"/>
    <col min="12802" max="12802" width="5.28515625" style="53" customWidth="1"/>
    <col min="12803" max="12803" width="4.7109375" style="53" customWidth="1"/>
    <col min="12804" max="12804" width="4.28515625" style="53" customWidth="1"/>
    <col min="12805" max="12805" width="47.7109375" style="53" customWidth="1"/>
    <col min="12806" max="12806" width="0" style="53" hidden="1" customWidth="1"/>
    <col min="12807" max="12807" width="10.7109375" style="53" customWidth="1"/>
    <col min="12808" max="12808" width="10.5703125" style="53" customWidth="1"/>
    <col min="12809" max="12809" width="10.7109375" style="53" customWidth="1"/>
    <col min="12810" max="12810" width="9.28515625" style="53" customWidth="1"/>
    <col min="12811" max="13056" width="9.140625" style="53"/>
    <col min="13057" max="13057" width="4.42578125" style="53" customWidth="1"/>
    <col min="13058" max="13058" width="5.28515625" style="53" customWidth="1"/>
    <col min="13059" max="13059" width="4.7109375" style="53" customWidth="1"/>
    <col min="13060" max="13060" width="4.28515625" style="53" customWidth="1"/>
    <col min="13061" max="13061" width="47.7109375" style="53" customWidth="1"/>
    <col min="13062" max="13062" width="0" style="53" hidden="1" customWidth="1"/>
    <col min="13063" max="13063" width="10.7109375" style="53" customWidth="1"/>
    <col min="13064" max="13064" width="10.5703125" style="53" customWidth="1"/>
    <col min="13065" max="13065" width="10.7109375" style="53" customWidth="1"/>
    <col min="13066" max="13066" width="9.28515625" style="53" customWidth="1"/>
    <col min="13067" max="13312" width="9.140625" style="53"/>
    <col min="13313" max="13313" width="4.42578125" style="53" customWidth="1"/>
    <col min="13314" max="13314" width="5.28515625" style="53" customWidth="1"/>
    <col min="13315" max="13315" width="4.7109375" style="53" customWidth="1"/>
    <col min="13316" max="13316" width="4.28515625" style="53" customWidth="1"/>
    <col min="13317" max="13317" width="47.7109375" style="53" customWidth="1"/>
    <col min="13318" max="13318" width="0" style="53" hidden="1" customWidth="1"/>
    <col min="13319" max="13319" width="10.7109375" style="53" customWidth="1"/>
    <col min="13320" max="13320" width="10.5703125" style="53" customWidth="1"/>
    <col min="13321" max="13321" width="10.7109375" style="53" customWidth="1"/>
    <col min="13322" max="13322" width="9.28515625" style="53" customWidth="1"/>
    <col min="13323" max="13568" width="9.140625" style="53"/>
    <col min="13569" max="13569" width="4.42578125" style="53" customWidth="1"/>
    <col min="13570" max="13570" width="5.28515625" style="53" customWidth="1"/>
    <col min="13571" max="13571" width="4.7109375" style="53" customWidth="1"/>
    <col min="13572" max="13572" width="4.28515625" style="53" customWidth="1"/>
    <col min="13573" max="13573" width="47.7109375" style="53" customWidth="1"/>
    <col min="13574" max="13574" width="0" style="53" hidden="1" customWidth="1"/>
    <col min="13575" max="13575" width="10.7109375" style="53" customWidth="1"/>
    <col min="13576" max="13576" width="10.5703125" style="53" customWidth="1"/>
    <col min="13577" max="13577" width="10.7109375" style="53" customWidth="1"/>
    <col min="13578" max="13578" width="9.28515625" style="53" customWidth="1"/>
    <col min="13579" max="13824" width="9.140625" style="53"/>
    <col min="13825" max="13825" width="4.42578125" style="53" customWidth="1"/>
    <col min="13826" max="13826" width="5.28515625" style="53" customWidth="1"/>
    <col min="13827" max="13827" width="4.7109375" style="53" customWidth="1"/>
    <col min="13828" max="13828" width="4.28515625" style="53" customWidth="1"/>
    <col min="13829" max="13829" width="47.7109375" style="53" customWidth="1"/>
    <col min="13830" max="13830" width="0" style="53" hidden="1" customWidth="1"/>
    <col min="13831" max="13831" width="10.7109375" style="53" customWidth="1"/>
    <col min="13832" max="13832" width="10.5703125" style="53" customWidth="1"/>
    <col min="13833" max="13833" width="10.7109375" style="53" customWidth="1"/>
    <col min="13834" max="13834" width="9.28515625" style="53" customWidth="1"/>
    <col min="13835" max="14080" width="9.140625" style="53"/>
    <col min="14081" max="14081" width="4.42578125" style="53" customWidth="1"/>
    <col min="14082" max="14082" width="5.28515625" style="53" customWidth="1"/>
    <col min="14083" max="14083" width="4.7109375" style="53" customWidth="1"/>
    <col min="14084" max="14084" width="4.28515625" style="53" customWidth="1"/>
    <col min="14085" max="14085" width="47.7109375" style="53" customWidth="1"/>
    <col min="14086" max="14086" width="0" style="53" hidden="1" customWidth="1"/>
    <col min="14087" max="14087" width="10.7109375" style="53" customWidth="1"/>
    <col min="14088" max="14088" width="10.5703125" style="53" customWidth="1"/>
    <col min="14089" max="14089" width="10.7109375" style="53" customWidth="1"/>
    <col min="14090" max="14090" width="9.28515625" style="53" customWidth="1"/>
    <col min="14091" max="14336" width="9.140625" style="53"/>
    <col min="14337" max="14337" width="4.42578125" style="53" customWidth="1"/>
    <col min="14338" max="14338" width="5.28515625" style="53" customWidth="1"/>
    <col min="14339" max="14339" width="4.7109375" style="53" customWidth="1"/>
    <col min="14340" max="14340" width="4.28515625" style="53" customWidth="1"/>
    <col min="14341" max="14341" width="47.7109375" style="53" customWidth="1"/>
    <col min="14342" max="14342" width="0" style="53" hidden="1" customWidth="1"/>
    <col min="14343" max="14343" width="10.7109375" style="53" customWidth="1"/>
    <col min="14344" max="14344" width="10.5703125" style="53" customWidth="1"/>
    <col min="14345" max="14345" width="10.7109375" style="53" customWidth="1"/>
    <col min="14346" max="14346" width="9.28515625" style="53" customWidth="1"/>
    <col min="14347" max="14592" width="9.140625" style="53"/>
    <col min="14593" max="14593" width="4.42578125" style="53" customWidth="1"/>
    <col min="14594" max="14594" width="5.28515625" style="53" customWidth="1"/>
    <col min="14595" max="14595" width="4.7109375" style="53" customWidth="1"/>
    <col min="14596" max="14596" width="4.28515625" style="53" customWidth="1"/>
    <col min="14597" max="14597" width="47.7109375" style="53" customWidth="1"/>
    <col min="14598" max="14598" width="0" style="53" hidden="1" customWidth="1"/>
    <col min="14599" max="14599" width="10.7109375" style="53" customWidth="1"/>
    <col min="14600" max="14600" width="10.5703125" style="53" customWidth="1"/>
    <col min="14601" max="14601" width="10.7109375" style="53" customWidth="1"/>
    <col min="14602" max="14602" width="9.28515625" style="53" customWidth="1"/>
    <col min="14603" max="14848" width="9.140625" style="53"/>
    <col min="14849" max="14849" width="4.42578125" style="53" customWidth="1"/>
    <col min="14850" max="14850" width="5.28515625" style="53" customWidth="1"/>
    <col min="14851" max="14851" width="4.7109375" style="53" customWidth="1"/>
    <col min="14852" max="14852" width="4.28515625" style="53" customWidth="1"/>
    <col min="14853" max="14853" width="47.7109375" style="53" customWidth="1"/>
    <col min="14854" max="14854" width="0" style="53" hidden="1" customWidth="1"/>
    <col min="14855" max="14855" width="10.7109375" style="53" customWidth="1"/>
    <col min="14856" max="14856" width="10.5703125" style="53" customWidth="1"/>
    <col min="14857" max="14857" width="10.7109375" style="53" customWidth="1"/>
    <col min="14858" max="14858" width="9.28515625" style="53" customWidth="1"/>
    <col min="14859" max="15104" width="9.140625" style="53"/>
    <col min="15105" max="15105" width="4.42578125" style="53" customWidth="1"/>
    <col min="15106" max="15106" width="5.28515625" style="53" customWidth="1"/>
    <col min="15107" max="15107" width="4.7109375" style="53" customWidth="1"/>
    <col min="15108" max="15108" width="4.28515625" style="53" customWidth="1"/>
    <col min="15109" max="15109" width="47.7109375" style="53" customWidth="1"/>
    <col min="15110" max="15110" width="0" style="53" hidden="1" customWidth="1"/>
    <col min="15111" max="15111" width="10.7109375" style="53" customWidth="1"/>
    <col min="15112" max="15112" width="10.5703125" style="53" customWidth="1"/>
    <col min="15113" max="15113" width="10.7109375" style="53" customWidth="1"/>
    <col min="15114" max="15114" width="9.28515625" style="53" customWidth="1"/>
    <col min="15115" max="15360" width="9.140625" style="53"/>
    <col min="15361" max="15361" width="4.42578125" style="53" customWidth="1"/>
    <col min="15362" max="15362" width="5.28515625" style="53" customWidth="1"/>
    <col min="15363" max="15363" width="4.7109375" style="53" customWidth="1"/>
    <col min="15364" max="15364" width="4.28515625" style="53" customWidth="1"/>
    <col min="15365" max="15365" width="47.7109375" style="53" customWidth="1"/>
    <col min="15366" max="15366" width="0" style="53" hidden="1" customWidth="1"/>
    <col min="15367" max="15367" width="10.7109375" style="53" customWidth="1"/>
    <col min="15368" max="15368" width="10.5703125" style="53" customWidth="1"/>
    <col min="15369" max="15369" width="10.7109375" style="53" customWidth="1"/>
    <col min="15370" max="15370" width="9.28515625" style="53" customWidth="1"/>
    <col min="15371" max="15616" width="9.140625" style="53"/>
    <col min="15617" max="15617" width="4.42578125" style="53" customWidth="1"/>
    <col min="15618" max="15618" width="5.28515625" style="53" customWidth="1"/>
    <col min="15619" max="15619" width="4.7109375" style="53" customWidth="1"/>
    <col min="15620" max="15620" width="4.28515625" style="53" customWidth="1"/>
    <col min="15621" max="15621" width="47.7109375" style="53" customWidth="1"/>
    <col min="15622" max="15622" width="0" style="53" hidden="1" customWidth="1"/>
    <col min="15623" max="15623" width="10.7109375" style="53" customWidth="1"/>
    <col min="15624" max="15624" width="10.5703125" style="53" customWidth="1"/>
    <col min="15625" max="15625" width="10.7109375" style="53" customWidth="1"/>
    <col min="15626" max="15626" width="9.28515625" style="53" customWidth="1"/>
    <col min="15627" max="15872" width="9.140625" style="53"/>
    <col min="15873" max="15873" width="4.42578125" style="53" customWidth="1"/>
    <col min="15874" max="15874" width="5.28515625" style="53" customWidth="1"/>
    <col min="15875" max="15875" width="4.7109375" style="53" customWidth="1"/>
    <col min="15876" max="15876" width="4.28515625" style="53" customWidth="1"/>
    <col min="15877" max="15877" width="47.7109375" style="53" customWidth="1"/>
    <col min="15878" max="15878" width="0" style="53" hidden="1" customWidth="1"/>
    <col min="15879" max="15879" width="10.7109375" style="53" customWidth="1"/>
    <col min="15880" max="15880" width="10.5703125" style="53" customWidth="1"/>
    <col min="15881" max="15881" width="10.7109375" style="53" customWidth="1"/>
    <col min="15882" max="15882" width="9.28515625" style="53" customWidth="1"/>
    <col min="15883" max="16128" width="9.140625" style="53"/>
    <col min="16129" max="16129" width="4.42578125" style="53" customWidth="1"/>
    <col min="16130" max="16130" width="5.28515625" style="53" customWidth="1"/>
    <col min="16131" max="16131" width="4.7109375" style="53" customWidth="1"/>
    <col min="16132" max="16132" width="4.28515625" style="53" customWidth="1"/>
    <col min="16133" max="16133" width="47.7109375" style="53" customWidth="1"/>
    <col min="16134" max="16134" width="0" style="53" hidden="1" customWidth="1"/>
    <col min="16135" max="16135" width="10.7109375" style="53" customWidth="1"/>
    <col min="16136" max="16136" width="10.5703125" style="53" customWidth="1"/>
    <col min="16137" max="16137" width="10.7109375" style="53" customWidth="1"/>
    <col min="16138" max="16138" width="9.28515625" style="53" customWidth="1"/>
    <col min="16139" max="16384" width="9.140625" style="53"/>
  </cols>
  <sheetData>
    <row r="1" spans="2:13" x14ac:dyDescent="0.2">
      <c r="I1" s="421" t="s">
        <v>779</v>
      </c>
      <c r="J1" s="421"/>
      <c r="K1" s="421"/>
    </row>
    <row r="2" spans="2:13" x14ac:dyDescent="0.2">
      <c r="I2" s="421"/>
      <c r="J2" s="421"/>
      <c r="K2" s="421"/>
    </row>
    <row r="3" spans="2:13" x14ac:dyDescent="0.2">
      <c r="I3" s="421"/>
      <c r="J3" s="421"/>
      <c r="K3" s="421"/>
    </row>
    <row r="4" spans="2:13" ht="32.25" customHeight="1" x14ac:dyDescent="0.2">
      <c r="I4" s="421"/>
      <c r="J4" s="421"/>
      <c r="K4" s="421"/>
    </row>
    <row r="5" spans="2:13" ht="36" customHeight="1" x14ac:dyDescent="0.2">
      <c r="B5" s="421" t="s">
        <v>197</v>
      </c>
      <c r="C5" s="421"/>
      <c r="D5" s="421"/>
      <c r="E5" s="421"/>
      <c r="F5" s="421"/>
      <c r="G5" s="421"/>
      <c r="H5" s="421"/>
      <c r="I5" s="421"/>
      <c r="J5" s="421"/>
      <c r="K5" s="421"/>
      <c r="M5" s="53" t="s">
        <v>198</v>
      </c>
    </row>
    <row r="6" spans="2:13" x14ac:dyDescent="0.2">
      <c r="B6" s="54" t="s">
        <v>199</v>
      </c>
      <c r="C6" s="55"/>
      <c r="D6" s="56"/>
      <c r="E6" s="56"/>
      <c r="F6" s="57"/>
      <c r="G6" s="54"/>
      <c r="H6" s="162"/>
      <c r="I6" s="162"/>
    </row>
    <row r="7" spans="2:13" ht="15.75" thickBot="1" x14ac:dyDescent="0.25">
      <c r="C7" s="59"/>
      <c r="D7" s="60"/>
      <c r="E7" s="60"/>
      <c r="F7" s="61"/>
      <c r="J7" s="430" t="s">
        <v>200</v>
      </c>
      <c r="K7" s="430"/>
    </row>
    <row r="8" spans="2:13" s="25" customFormat="1" ht="15.75" customHeight="1" thickBot="1" x14ac:dyDescent="0.3">
      <c r="B8" s="431" t="s">
        <v>201</v>
      </c>
      <c r="C8" s="433" t="s">
        <v>202</v>
      </c>
      <c r="D8" s="435" t="s">
        <v>203</v>
      </c>
      <c r="E8" s="436" t="s">
        <v>204</v>
      </c>
      <c r="F8" s="438" t="s">
        <v>205</v>
      </c>
      <c r="G8" s="422" t="s">
        <v>206</v>
      </c>
      <c r="H8" s="424" t="s">
        <v>207</v>
      </c>
      <c r="I8" s="426" t="s">
        <v>5</v>
      </c>
      <c r="J8" s="428" t="s">
        <v>208</v>
      </c>
      <c r="K8" s="429"/>
    </row>
    <row r="9" spans="2:13" s="63" customFormat="1" ht="32.25" customHeight="1" thickBot="1" x14ac:dyDescent="0.3">
      <c r="B9" s="432"/>
      <c r="C9" s="434"/>
      <c r="D9" s="434"/>
      <c r="E9" s="437"/>
      <c r="F9" s="439"/>
      <c r="G9" s="423"/>
      <c r="H9" s="425"/>
      <c r="I9" s="427"/>
      <c r="J9" s="201" t="s">
        <v>209</v>
      </c>
      <c r="K9" s="202" t="s">
        <v>210</v>
      </c>
    </row>
    <row r="10" spans="2:13" s="70" customFormat="1" ht="15.75" thickBot="1" x14ac:dyDescent="0.3">
      <c r="B10" s="64">
        <v>1</v>
      </c>
      <c r="C10" s="65">
        <v>2</v>
      </c>
      <c r="D10" s="65">
        <v>3</v>
      </c>
      <c r="E10" s="66">
        <v>4</v>
      </c>
      <c r="F10" s="67">
        <v>5</v>
      </c>
      <c r="G10" s="68"/>
      <c r="H10" s="151" t="s">
        <v>211</v>
      </c>
      <c r="I10" s="69" t="s">
        <v>212</v>
      </c>
      <c r="J10" s="68" t="s">
        <v>213</v>
      </c>
      <c r="K10" s="69" t="s">
        <v>214</v>
      </c>
    </row>
    <row r="11" spans="2:13" s="77" customFormat="1" ht="64.5" thickBot="1" x14ac:dyDescent="0.3">
      <c r="B11" s="71">
        <v>2000</v>
      </c>
      <c r="C11" s="72" t="s">
        <v>215</v>
      </c>
      <c r="D11" s="73" t="s">
        <v>13</v>
      </c>
      <c r="E11" s="74" t="s">
        <v>13</v>
      </c>
      <c r="F11" s="75" t="s">
        <v>216</v>
      </c>
      <c r="G11" s="76"/>
      <c r="H11" s="192">
        <f>H12+H48+H66+H92+H145+H165+H185+H214+H244+H275+H307</f>
        <v>1750971.4</v>
      </c>
      <c r="I11" s="192">
        <f>I12+I48+I66+I92+I145+I165+I185+I214+I244+I275+I307</f>
        <v>3437225.4</v>
      </c>
      <c r="J11" s="192">
        <f>J12+J48+J66+J92+J145+J165+J185+J214+J244+J275+J307</f>
        <v>1780971.4</v>
      </c>
      <c r="K11" s="193">
        <f>K12+K48+K66+K92+K145+K165+K185+K214+K244+K275+K307</f>
        <v>1656254</v>
      </c>
      <c r="L11" s="78"/>
      <c r="M11" s="78"/>
    </row>
    <row r="12" spans="2:13" s="30" customFormat="1" ht="64.5" customHeight="1" x14ac:dyDescent="0.25">
      <c r="B12" s="79">
        <v>2100</v>
      </c>
      <c r="C12" s="80" t="s">
        <v>217</v>
      </c>
      <c r="D12" s="81" t="s">
        <v>218</v>
      </c>
      <c r="E12" s="82" t="s">
        <v>218</v>
      </c>
      <c r="F12" s="83" t="s">
        <v>219</v>
      </c>
      <c r="G12" s="84" t="s">
        <v>220</v>
      </c>
      <c r="H12" s="85">
        <f>H14+H19+H23+H28+H31+H34+H37+H40</f>
        <v>296999</v>
      </c>
      <c r="I12" s="85">
        <f>I14+I19+I23+I28+I31+I34+I37+I40</f>
        <v>299999</v>
      </c>
      <c r="J12" s="85">
        <f>J14+J19+J23+J28+J31+J34+J37+J40</f>
        <v>296999</v>
      </c>
      <c r="K12" s="85">
        <f>K14+K19+K23+K28+K31+K34+K37+K40</f>
        <v>3000</v>
      </c>
    </row>
    <row r="13" spans="2:13" x14ac:dyDescent="0.2">
      <c r="B13" s="86"/>
      <c r="C13" s="80"/>
      <c r="D13" s="81"/>
      <c r="E13" s="82"/>
      <c r="F13" s="87" t="s">
        <v>6</v>
      </c>
      <c r="G13" s="88"/>
      <c r="H13" s="188"/>
      <c r="I13" s="189"/>
      <c r="J13" s="189"/>
      <c r="K13" s="169"/>
    </row>
    <row r="14" spans="2:13" s="94" customFormat="1" ht="70.5" customHeight="1" x14ac:dyDescent="0.2">
      <c r="B14" s="89">
        <v>2110</v>
      </c>
      <c r="C14" s="80" t="s">
        <v>217</v>
      </c>
      <c r="D14" s="90" t="s">
        <v>221</v>
      </c>
      <c r="E14" s="91" t="s">
        <v>218</v>
      </c>
      <c r="F14" s="92" t="s">
        <v>222</v>
      </c>
      <c r="G14" s="93" t="s">
        <v>223</v>
      </c>
      <c r="H14" s="165">
        <f>H16</f>
        <v>257000</v>
      </c>
      <c r="I14" s="165">
        <f>I16</f>
        <v>260000</v>
      </c>
      <c r="J14" s="165">
        <f>J16</f>
        <v>257000</v>
      </c>
      <c r="K14" s="170">
        <f>K16</f>
        <v>3000</v>
      </c>
    </row>
    <row r="15" spans="2:13" s="94" customFormat="1" ht="14.25" customHeight="1" x14ac:dyDescent="0.2">
      <c r="B15" s="89"/>
      <c r="C15" s="80"/>
      <c r="D15" s="90"/>
      <c r="E15" s="91"/>
      <c r="F15" s="87" t="s">
        <v>34</v>
      </c>
      <c r="G15" s="93"/>
      <c r="H15" s="190"/>
      <c r="I15" s="165"/>
      <c r="J15" s="165"/>
      <c r="K15" s="171"/>
    </row>
    <row r="16" spans="2:13" ht="30.75" customHeight="1" x14ac:dyDescent="0.2">
      <c r="B16" s="89">
        <v>2111</v>
      </c>
      <c r="C16" s="95" t="s">
        <v>217</v>
      </c>
      <c r="D16" s="96" t="s">
        <v>221</v>
      </c>
      <c r="E16" s="97" t="s">
        <v>221</v>
      </c>
      <c r="F16" s="87" t="s">
        <v>224</v>
      </c>
      <c r="G16" s="98" t="s">
        <v>225</v>
      </c>
      <c r="H16" s="167">
        <f>+J16</f>
        <v>257000</v>
      </c>
      <c r="I16" s="168">
        <f>J16+K16</f>
        <v>260000</v>
      </c>
      <c r="J16" s="168">
        <f>+[1]Համայնքապետարան!$C$26</f>
        <v>257000</v>
      </c>
      <c r="K16" s="168">
        <v>3000</v>
      </c>
    </row>
    <row r="17" spans="2:11" ht="31.5" customHeight="1" x14ac:dyDescent="0.2">
      <c r="B17" s="89">
        <v>2112</v>
      </c>
      <c r="C17" s="95" t="s">
        <v>217</v>
      </c>
      <c r="D17" s="96" t="s">
        <v>221</v>
      </c>
      <c r="E17" s="97" t="s">
        <v>226</v>
      </c>
      <c r="F17" s="87" t="s">
        <v>227</v>
      </c>
      <c r="G17" s="98" t="s">
        <v>228</v>
      </c>
      <c r="H17" s="167"/>
      <c r="I17" s="168"/>
      <c r="J17" s="168"/>
      <c r="K17" s="172"/>
    </row>
    <row r="18" spans="2:11" ht="18.75" customHeight="1" x14ac:dyDescent="0.2">
      <c r="B18" s="89">
        <v>2113</v>
      </c>
      <c r="C18" s="95" t="s">
        <v>217</v>
      </c>
      <c r="D18" s="96" t="s">
        <v>221</v>
      </c>
      <c r="E18" s="97" t="s">
        <v>229</v>
      </c>
      <c r="F18" s="87" t="s">
        <v>230</v>
      </c>
      <c r="G18" s="98" t="s">
        <v>231</v>
      </c>
      <c r="H18" s="167"/>
      <c r="I18" s="168"/>
      <c r="J18" s="168"/>
      <c r="K18" s="172"/>
    </row>
    <row r="19" spans="2:11" ht="16.5" customHeight="1" x14ac:dyDescent="0.2">
      <c r="B19" s="89">
        <v>2120</v>
      </c>
      <c r="C19" s="80" t="s">
        <v>217</v>
      </c>
      <c r="D19" s="90" t="s">
        <v>226</v>
      </c>
      <c r="E19" s="91" t="s">
        <v>218</v>
      </c>
      <c r="F19" s="92" t="s">
        <v>232</v>
      </c>
      <c r="G19" s="99" t="s">
        <v>233</v>
      </c>
      <c r="H19" s="167"/>
      <c r="I19" s="168"/>
      <c r="J19" s="168"/>
      <c r="K19" s="172"/>
    </row>
    <row r="20" spans="2:11" s="94" customFormat="1" x14ac:dyDescent="0.2">
      <c r="B20" s="89"/>
      <c r="C20" s="80"/>
      <c r="D20" s="90"/>
      <c r="E20" s="91"/>
      <c r="F20" s="87" t="s">
        <v>34</v>
      </c>
      <c r="G20" s="93"/>
      <c r="H20" s="190"/>
      <c r="I20" s="165"/>
      <c r="J20" s="165"/>
      <c r="K20" s="171"/>
    </row>
    <row r="21" spans="2:11" ht="16.5" customHeight="1" x14ac:dyDescent="0.2">
      <c r="B21" s="89">
        <v>2121</v>
      </c>
      <c r="C21" s="95" t="s">
        <v>217</v>
      </c>
      <c r="D21" s="96" t="s">
        <v>226</v>
      </c>
      <c r="E21" s="97" t="s">
        <v>221</v>
      </c>
      <c r="F21" s="100" t="s">
        <v>234</v>
      </c>
      <c r="G21" s="98" t="s">
        <v>235</v>
      </c>
      <c r="H21" s="167"/>
      <c r="I21" s="168"/>
      <c r="J21" s="168"/>
      <c r="K21" s="172"/>
    </row>
    <row r="22" spans="2:11" ht="42.75" customHeight="1" x14ac:dyDescent="0.2">
      <c r="B22" s="89">
        <v>2122</v>
      </c>
      <c r="C22" s="95" t="s">
        <v>217</v>
      </c>
      <c r="D22" s="96" t="s">
        <v>226</v>
      </c>
      <c r="E22" s="97" t="s">
        <v>226</v>
      </c>
      <c r="F22" s="87" t="s">
        <v>236</v>
      </c>
      <c r="G22" s="98" t="s">
        <v>237</v>
      </c>
      <c r="H22" s="167"/>
      <c r="I22" s="168"/>
      <c r="J22" s="168"/>
      <c r="K22" s="172"/>
    </row>
    <row r="23" spans="2:11" ht="16.5" customHeight="1" x14ac:dyDescent="0.2">
      <c r="B23" s="89">
        <v>2130</v>
      </c>
      <c r="C23" s="80" t="s">
        <v>217</v>
      </c>
      <c r="D23" s="90" t="s">
        <v>229</v>
      </c>
      <c r="E23" s="91" t="s">
        <v>218</v>
      </c>
      <c r="F23" s="92" t="s">
        <v>238</v>
      </c>
      <c r="G23" s="101" t="s">
        <v>239</v>
      </c>
      <c r="H23" s="167">
        <f>H25+H27</f>
        <v>1999</v>
      </c>
      <c r="I23" s="168">
        <f>I25+I27</f>
        <v>1999</v>
      </c>
      <c r="J23" s="168">
        <f>J25+J27</f>
        <v>1999</v>
      </c>
      <c r="K23" s="173">
        <f>K25+K27</f>
        <v>0</v>
      </c>
    </row>
    <row r="24" spans="2:11" s="94" customFormat="1" x14ac:dyDescent="0.2">
      <c r="B24" s="89"/>
      <c r="C24" s="80"/>
      <c r="D24" s="90"/>
      <c r="E24" s="91"/>
      <c r="F24" s="87" t="s">
        <v>34</v>
      </c>
      <c r="G24" s="93"/>
      <c r="H24" s="190"/>
      <c r="I24" s="165"/>
      <c r="J24" s="165"/>
      <c r="K24" s="171"/>
    </row>
    <row r="25" spans="2:11" ht="30.75" customHeight="1" x14ac:dyDescent="0.2">
      <c r="B25" s="89">
        <v>2131</v>
      </c>
      <c r="C25" s="95" t="s">
        <v>217</v>
      </c>
      <c r="D25" s="96" t="s">
        <v>229</v>
      </c>
      <c r="E25" s="97" t="s">
        <v>221</v>
      </c>
      <c r="F25" s="87" t="s">
        <v>240</v>
      </c>
      <c r="G25" s="98" t="s">
        <v>241</v>
      </c>
      <c r="H25" s="167"/>
      <c r="I25" s="168"/>
      <c r="J25" s="168"/>
      <c r="K25" s="172"/>
    </row>
    <row r="26" spans="2:11" ht="14.25" customHeight="1" x14ac:dyDescent="0.2">
      <c r="B26" s="89">
        <v>2132</v>
      </c>
      <c r="C26" s="95" t="s">
        <v>217</v>
      </c>
      <c r="D26" s="96">
        <v>3</v>
      </c>
      <c r="E26" s="97">
        <v>2</v>
      </c>
      <c r="F26" s="87" t="s">
        <v>242</v>
      </c>
      <c r="G26" s="98" t="s">
        <v>243</v>
      </c>
      <c r="H26" s="167"/>
      <c r="I26" s="168"/>
      <c r="J26" s="168"/>
      <c r="K26" s="172"/>
    </row>
    <row r="27" spans="2:11" ht="18.75" customHeight="1" x14ac:dyDescent="0.2">
      <c r="B27" s="89">
        <v>2133</v>
      </c>
      <c r="C27" s="95" t="s">
        <v>217</v>
      </c>
      <c r="D27" s="96">
        <v>3</v>
      </c>
      <c r="E27" s="97">
        <v>3</v>
      </c>
      <c r="F27" s="87" t="s">
        <v>244</v>
      </c>
      <c r="G27" s="98" t="s">
        <v>245</v>
      </c>
      <c r="H27" s="167">
        <f>+J27</f>
        <v>1999</v>
      </c>
      <c r="I27" s="168">
        <f>J27+K27</f>
        <v>1999</v>
      </c>
      <c r="J27" s="168">
        <f>+[1]ՔԿԱԳ!$C$9</f>
        <v>1999</v>
      </c>
      <c r="K27" s="172">
        <f>[2]sheet1!AU38</f>
        <v>0</v>
      </c>
    </row>
    <row r="28" spans="2:11" ht="12.75" customHeight="1" x14ac:dyDescent="0.2">
      <c r="B28" s="89">
        <v>2140</v>
      </c>
      <c r="C28" s="80" t="s">
        <v>217</v>
      </c>
      <c r="D28" s="90">
        <v>4</v>
      </c>
      <c r="E28" s="91">
        <v>0</v>
      </c>
      <c r="F28" s="92" t="s">
        <v>246</v>
      </c>
      <c r="G28" s="93" t="s">
        <v>247</v>
      </c>
      <c r="H28" s="167"/>
      <c r="I28" s="168"/>
      <c r="J28" s="168"/>
      <c r="K28" s="172"/>
    </row>
    <row r="29" spans="2:11" s="94" customFormat="1" x14ac:dyDescent="0.2">
      <c r="B29" s="89"/>
      <c r="C29" s="80"/>
      <c r="D29" s="90"/>
      <c r="E29" s="91"/>
      <c r="F29" s="87" t="s">
        <v>34</v>
      </c>
      <c r="G29" s="93"/>
      <c r="H29" s="190"/>
      <c r="I29" s="165"/>
      <c r="J29" s="165"/>
      <c r="K29" s="171"/>
    </row>
    <row r="30" spans="2:11" ht="28.5" customHeight="1" x14ac:dyDescent="0.2">
      <c r="B30" s="89">
        <v>2141</v>
      </c>
      <c r="C30" s="95" t="s">
        <v>217</v>
      </c>
      <c r="D30" s="96">
        <v>4</v>
      </c>
      <c r="E30" s="97">
        <v>1</v>
      </c>
      <c r="F30" s="87" t="s">
        <v>248</v>
      </c>
      <c r="G30" s="102" t="s">
        <v>249</v>
      </c>
      <c r="H30" s="167"/>
      <c r="I30" s="168"/>
      <c r="J30" s="168"/>
      <c r="K30" s="172"/>
    </row>
    <row r="31" spans="2:11" ht="57" customHeight="1" x14ac:dyDescent="0.2">
      <c r="B31" s="89">
        <v>2150</v>
      </c>
      <c r="C31" s="80" t="s">
        <v>217</v>
      </c>
      <c r="D31" s="90">
        <v>5</v>
      </c>
      <c r="E31" s="91">
        <v>0</v>
      </c>
      <c r="F31" s="92" t="s">
        <v>250</v>
      </c>
      <c r="G31" s="93" t="s">
        <v>251</v>
      </c>
      <c r="H31" s="167"/>
      <c r="I31" s="168"/>
      <c r="J31" s="168"/>
      <c r="K31" s="172"/>
    </row>
    <row r="32" spans="2:11" s="94" customFormat="1" x14ac:dyDescent="0.2">
      <c r="B32" s="89"/>
      <c r="C32" s="80"/>
      <c r="D32" s="90"/>
      <c r="E32" s="91"/>
      <c r="F32" s="87" t="s">
        <v>34</v>
      </c>
      <c r="G32" s="93"/>
      <c r="H32" s="190"/>
      <c r="I32" s="165"/>
      <c r="J32" s="165"/>
      <c r="K32" s="171"/>
    </row>
    <row r="33" spans="2:11" ht="42" customHeight="1" x14ac:dyDescent="0.2">
      <c r="B33" s="89">
        <v>2151</v>
      </c>
      <c r="C33" s="95" t="s">
        <v>217</v>
      </c>
      <c r="D33" s="96">
        <v>5</v>
      </c>
      <c r="E33" s="97">
        <v>1</v>
      </c>
      <c r="F33" s="87" t="s">
        <v>252</v>
      </c>
      <c r="G33" s="102" t="s">
        <v>253</v>
      </c>
      <c r="H33" s="167"/>
      <c r="I33" s="168"/>
      <c r="J33" s="168"/>
      <c r="K33" s="172"/>
    </row>
    <row r="34" spans="2:11" ht="42.75" customHeight="1" x14ac:dyDescent="0.2">
      <c r="B34" s="89">
        <v>2160</v>
      </c>
      <c r="C34" s="80" t="s">
        <v>217</v>
      </c>
      <c r="D34" s="90">
        <v>6</v>
      </c>
      <c r="E34" s="91">
        <v>0</v>
      </c>
      <c r="F34" s="92" t="s">
        <v>254</v>
      </c>
      <c r="G34" s="93" t="s">
        <v>255</v>
      </c>
      <c r="H34" s="168">
        <f>H36</f>
        <v>38000</v>
      </c>
      <c r="I34" s="168">
        <f>I36</f>
        <v>38000</v>
      </c>
      <c r="J34" s="168">
        <f>J36</f>
        <v>38000</v>
      </c>
      <c r="K34" s="172">
        <f>K36</f>
        <v>0</v>
      </c>
    </row>
    <row r="35" spans="2:11" s="94" customFormat="1" x14ac:dyDescent="0.2">
      <c r="B35" s="89"/>
      <c r="C35" s="80"/>
      <c r="D35" s="90"/>
      <c r="E35" s="91"/>
      <c r="F35" s="87" t="s">
        <v>34</v>
      </c>
      <c r="G35" s="93"/>
      <c r="H35" s="190"/>
      <c r="I35" s="165"/>
      <c r="J35" s="165"/>
      <c r="K35" s="171"/>
    </row>
    <row r="36" spans="2:11" ht="29.25" customHeight="1" x14ac:dyDescent="0.2">
      <c r="B36" s="89">
        <v>2161</v>
      </c>
      <c r="C36" s="95" t="s">
        <v>217</v>
      </c>
      <c r="D36" s="96">
        <v>6</v>
      </c>
      <c r="E36" s="97">
        <v>1</v>
      </c>
      <c r="F36" s="87" t="s">
        <v>256</v>
      </c>
      <c r="G36" s="98" t="s">
        <v>257</v>
      </c>
      <c r="H36" s="167">
        <f>+J36</f>
        <v>38000</v>
      </c>
      <c r="I36" s="168">
        <f>J36+K36</f>
        <v>38000</v>
      </c>
      <c r="J36" s="168">
        <f>+[1]Համայնք!$C$17</f>
        <v>38000</v>
      </c>
      <c r="K36" s="172">
        <v>0</v>
      </c>
    </row>
    <row r="37" spans="2:11" ht="25.5" x14ac:dyDescent="0.2">
      <c r="B37" s="89">
        <v>2170</v>
      </c>
      <c r="C37" s="80" t="s">
        <v>217</v>
      </c>
      <c r="D37" s="90">
        <v>7</v>
      </c>
      <c r="E37" s="91">
        <v>0</v>
      </c>
      <c r="F37" s="92" t="s">
        <v>258</v>
      </c>
      <c r="G37" s="98"/>
      <c r="H37" s="167"/>
      <c r="I37" s="168"/>
      <c r="J37" s="168"/>
      <c r="K37" s="172"/>
    </row>
    <row r="38" spans="2:11" s="94" customFormat="1" x14ac:dyDescent="0.2">
      <c r="B38" s="89"/>
      <c r="C38" s="80"/>
      <c r="D38" s="90"/>
      <c r="E38" s="91"/>
      <c r="F38" s="87" t="s">
        <v>34</v>
      </c>
      <c r="G38" s="93"/>
      <c r="H38" s="190"/>
      <c r="I38" s="165"/>
      <c r="J38" s="165"/>
      <c r="K38" s="171"/>
    </row>
    <row r="39" spans="2:11" ht="25.5" x14ac:dyDescent="0.2">
      <c r="B39" s="89">
        <v>2171</v>
      </c>
      <c r="C39" s="96" t="s">
        <v>217</v>
      </c>
      <c r="D39" s="96">
        <v>7</v>
      </c>
      <c r="E39" s="97">
        <v>1</v>
      </c>
      <c r="F39" s="87" t="s">
        <v>258</v>
      </c>
      <c r="G39" s="98"/>
      <c r="H39" s="167"/>
      <c r="I39" s="168"/>
      <c r="J39" s="168"/>
      <c r="K39" s="172"/>
    </row>
    <row r="40" spans="2:11" ht="29.25" customHeight="1" x14ac:dyDescent="0.2">
      <c r="B40" s="89">
        <v>2180</v>
      </c>
      <c r="C40" s="80" t="s">
        <v>217</v>
      </c>
      <c r="D40" s="90">
        <v>8</v>
      </c>
      <c r="E40" s="91">
        <v>0</v>
      </c>
      <c r="F40" s="92" t="s">
        <v>259</v>
      </c>
      <c r="G40" s="93" t="s">
        <v>260</v>
      </c>
      <c r="H40" s="167"/>
      <c r="I40" s="168"/>
      <c r="J40" s="168"/>
      <c r="K40" s="172"/>
    </row>
    <row r="41" spans="2:11" s="94" customFormat="1" x14ac:dyDescent="0.2">
      <c r="B41" s="89"/>
      <c r="C41" s="80"/>
      <c r="D41" s="90"/>
      <c r="E41" s="91"/>
      <c r="F41" s="87" t="s">
        <v>34</v>
      </c>
      <c r="G41" s="93"/>
      <c r="H41" s="190"/>
      <c r="I41" s="165"/>
      <c r="J41" s="165"/>
      <c r="K41" s="171"/>
    </row>
    <row r="42" spans="2:11" ht="40.5" customHeight="1" x14ac:dyDescent="0.2">
      <c r="B42" s="89">
        <v>2181</v>
      </c>
      <c r="C42" s="95" t="s">
        <v>217</v>
      </c>
      <c r="D42" s="96">
        <v>8</v>
      </c>
      <c r="E42" s="97">
        <v>1</v>
      </c>
      <c r="F42" s="87" t="s">
        <v>259</v>
      </c>
      <c r="G42" s="102" t="s">
        <v>261</v>
      </c>
      <c r="H42" s="167"/>
      <c r="I42" s="168"/>
      <c r="J42" s="168"/>
      <c r="K42" s="172"/>
    </row>
    <row r="43" spans="2:11" x14ac:dyDescent="0.2">
      <c r="B43" s="89"/>
      <c r="C43" s="95"/>
      <c r="D43" s="96"/>
      <c r="E43" s="97"/>
      <c r="F43" s="103" t="s">
        <v>34</v>
      </c>
      <c r="G43" s="102"/>
      <c r="H43" s="167"/>
      <c r="I43" s="168"/>
      <c r="J43" s="168"/>
      <c r="K43" s="172"/>
    </row>
    <row r="44" spans="2:11" ht="15.75" customHeight="1" x14ac:dyDescent="0.2">
      <c r="B44" s="89">
        <v>2182</v>
      </c>
      <c r="C44" s="95" t="s">
        <v>217</v>
      </c>
      <c r="D44" s="96">
        <v>8</v>
      </c>
      <c r="E44" s="97">
        <v>1</v>
      </c>
      <c r="F44" s="103" t="s">
        <v>262</v>
      </c>
      <c r="G44" s="102"/>
      <c r="H44" s="167"/>
      <c r="I44" s="168"/>
      <c r="J44" s="168"/>
      <c r="K44" s="172"/>
    </row>
    <row r="45" spans="2:11" ht="27" customHeight="1" x14ac:dyDescent="0.2">
      <c r="B45" s="89">
        <v>2183</v>
      </c>
      <c r="C45" s="95" t="s">
        <v>217</v>
      </c>
      <c r="D45" s="96">
        <v>8</v>
      </c>
      <c r="E45" s="97">
        <v>1</v>
      </c>
      <c r="F45" s="103" t="s">
        <v>263</v>
      </c>
      <c r="G45" s="102"/>
      <c r="H45" s="167"/>
      <c r="I45" s="168"/>
      <c r="J45" s="168"/>
      <c r="K45" s="172"/>
    </row>
    <row r="46" spans="2:11" ht="27.75" customHeight="1" x14ac:dyDescent="0.2">
      <c r="B46" s="89">
        <v>2184</v>
      </c>
      <c r="C46" s="95" t="s">
        <v>217</v>
      </c>
      <c r="D46" s="96">
        <v>8</v>
      </c>
      <c r="E46" s="97">
        <v>1</v>
      </c>
      <c r="F46" s="103" t="s">
        <v>264</v>
      </c>
      <c r="G46" s="102"/>
      <c r="H46" s="167"/>
      <c r="I46" s="168"/>
      <c r="J46" s="168"/>
      <c r="K46" s="172"/>
    </row>
    <row r="47" spans="2:11" x14ac:dyDescent="0.2">
      <c r="B47" s="89">
        <v>2185</v>
      </c>
      <c r="C47" s="95" t="s">
        <v>217</v>
      </c>
      <c r="D47" s="96">
        <v>8</v>
      </c>
      <c r="E47" s="97">
        <v>1</v>
      </c>
      <c r="F47" s="103"/>
      <c r="G47" s="102"/>
      <c r="H47" s="167"/>
      <c r="I47" s="168"/>
      <c r="J47" s="168"/>
      <c r="K47" s="172"/>
    </row>
    <row r="48" spans="2:11" s="30" customFormat="1" ht="33.75" customHeight="1" x14ac:dyDescent="0.25">
      <c r="B48" s="104">
        <v>2200</v>
      </c>
      <c r="C48" s="80" t="s">
        <v>265</v>
      </c>
      <c r="D48" s="90">
        <v>0</v>
      </c>
      <c r="E48" s="91">
        <v>0</v>
      </c>
      <c r="F48" s="83" t="s">
        <v>266</v>
      </c>
      <c r="G48" s="105" t="s">
        <v>267</v>
      </c>
      <c r="H48" s="187">
        <f t="shared" ref="H48:I48" si="0">+H50+H53+H56+H59+H63</f>
        <v>5000</v>
      </c>
      <c r="I48" s="187">
        <f t="shared" si="0"/>
        <v>5000</v>
      </c>
      <c r="J48" s="187">
        <f>+J50+J53+J56+J59+J63</f>
        <v>5000</v>
      </c>
      <c r="K48" s="161"/>
    </row>
    <row r="49" spans="2:11" x14ac:dyDescent="0.2">
      <c r="B49" s="86"/>
      <c r="C49" s="80"/>
      <c r="D49" s="81"/>
      <c r="E49" s="82"/>
      <c r="F49" s="87" t="s">
        <v>6</v>
      </c>
      <c r="G49" s="88"/>
      <c r="H49" s="188"/>
      <c r="I49" s="189"/>
      <c r="J49" s="189"/>
      <c r="K49" s="169"/>
    </row>
    <row r="50" spans="2:11" ht="18.75" customHeight="1" x14ac:dyDescent="0.2">
      <c r="B50" s="89">
        <v>2210</v>
      </c>
      <c r="C50" s="80" t="s">
        <v>265</v>
      </c>
      <c r="D50" s="96">
        <v>1</v>
      </c>
      <c r="E50" s="97">
        <v>0</v>
      </c>
      <c r="F50" s="92" t="s">
        <v>268</v>
      </c>
      <c r="G50" s="106" t="s">
        <v>269</v>
      </c>
      <c r="H50" s="167"/>
      <c r="I50" s="168"/>
      <c r="J50" s="168"/>
      <c r="K50" s="172"/>
    </row>
    <row r="51" spans="2:11" s="94" customFormat="1" x14ac:dyDescent="0.2">
      <c r="B51" s="89"/>
      <c r="C51" s="80"/>
      <c r="D51" s="90"/>
      <c r="E51" s="91"/>
      <c r="F51" s="87" t="s">
        <v>34</v>
      </c>
      <c r="G51" s="93"/>
      <c r="H51" s="190"/>
      <c r="I51" s="165"/>
      <c r="J51" s="165"/>
      <c r="K51" s="171"/>
    </row>
    <row r="52" spans="2:11" ht="20.25" customHeight="1" x14ac:dyDescent="0.2">
      <c r="B52" s="89">
        <v>2211</v>
      </c>
      <c r="C52" s="95" t="s">
        <v>265</v>
      </c>
      <c r="D52" s="96">
        <v>1</v>
      </c>
      <c r="E52" s="97">
        <v>1</v>
      </c>
      <c r="F52" s="87" t="s">
        <v>270</v>
      </c>
      <c r="G52" s="102" t="s">
        <v>271</v>
      </c>
      <c r="H52" s="167"/>
      <c r="I52" s="168"/>
      <c r="J52" s="168"/>
      <c r="K52" s="172"/>
    </row>
    <row r="53" spans="2:11" ht="19.5" customHeight="1" x14ac:dyDescent="0.2">
      <c r="B53" s="89">
        <v>2220</v>
      </c>
      <c r="C53" s="80" t="s">
        <v>265</v>
      </c>
      <c r="D53" s="90">
        <v>2</v>
      </c>
      <c r="E53" s="91">
        <v>0</v>
      </c>
      <c r="F53" s="92" t="s">
        <v>272</v>
      </c>
      <c r="G53" s="106" t="s">
        <v>273</v>
      </c>
      <c r="H53" s="168">
        <f t="shared" ref="H53:I53" si="1">+H55</f>
        <v>5000</v>
      </c>
      <c r="I53" s="168">
        <f t="shared" si="1"/>
        <v>5000</v>
      </c>
      <c r="J53" s="168">
        <f>+J55</f>
        <v>5000</v>
      </c>
      <c r="K53" s="172"/>
    </row>
    <row r="54" spans="2:11" s="94" customFormat="1" x14ac:dyDescent="0.2">
      <c r="B54" s="89"/>
      <c r="C54" s="80"/>
      <c r="D54" s="90"/>
      <c r="E54" s="91"/>
      <c r="F54" s="87" t="s">
        <v>34</v>
      </c>
      <c r="G54" s="93"/>
      <c r="H54" s="190"/>
      <c r="I54" s="165"/>
      <c r="J54" s="165"/>
      <c r="K54" s="171"/>
    </row>
    <row r="55" spans="2:11" ht="18.75" customHeight="1" x14ac:dyDescent="0.2">
      <c r="B55" s="89">
        <v>2221</v>
      </c>
      <c r="C55" s="95" t="s">
        <v>265</v>
      </c>
      <c r="D55" s="96">
        <v>2</v>
      </c>
      <c r="E55" s="97">
        <v>1</v>
      </c>
      <c r="F55" s="87" t="s">
        <v>274</v>
      </c>
      <c r="G55" s="102" t="s">
        <v>275</v>
      </c>
      <c r="H55" s="167">
        <f>+J55</f>
        <v>5000</v>
      </c>
      <c r="I55" s="168">
        <f>J55+K55</f>
        <v>5000</v>
      </c>
      <c r="J55" s="168">
        <f>+'[1]Քաղ. պաշտպ.'!$C$8</f>
        <v>5000</v>
      </c>
      <c r="K55" s="172"/>
    </row>
    <row r="56" spans="2:11" ht="18" customHeight="1" x14ac:dyDescent="0.2">
      <c r="B56" s="89">
        <v>2230</v>
      </c>
      <c r="C56" s="80" t="s">
        <v>265</v>
      </c>
      <c r="D56" s="96">
        <v>3</v>
      </c>
      <c r="E56" s="97">
        <v>0</v>
      </c>
      <c r="F56" s="92" t="s">
        <v>276</v>
      </c>
      <c r="G56" s="106" t="s">
        <v>277</v>
      </c>
      <c r="H56" s="167"/>
      <c r="I56" s="168"/>
      <c r="J56" s="168"/>
      <c r="K56" s="172"/>
    </row>
    <row r="57" spans="2:11" s="94" customFormat="1" x14ac:dyDescent="0.2">
      <c r="B57" s="89"/>
      <c r="C57" s="80"/>
      <c r="D57" s="90"/>
      <c r="E57" s="91"/>
      <c r="F57" s="87" t="s">
        <v>34</v>
      </c>
      <c r="G57" s="93"/>
      <c r="H57" s="190"/>
      <c r="I57" s="165"/>
      <c r="J57" s="165"/>
      <c r="K57" s="171"/>
    </row>
    <row r="58" spans="2:11" ht="17.25" customHeight="1" x14ac:dyDescent="0.2">
      <c r="B58" s="89">
        <v>2231</v>
      </c>
      <c r="C58" s="95" t="s">
        <v>265</v>
      </c>
      <c r="D58" s="96">
        <v>3</v>
      </c>
      <c r="E58" s="97">
        <v>1</v>
      </c>
      <c r="F58" s="87" t="s">
        <v>278</v>
      </c>
      <c r="G58" s="102" t="s">
        <v>279</v>
      </c>
      <c r="H58" s="167"/>
      <c r="I58" s="168"/>
      <c r="J58" s="168"/>
      <c r="K58" s="172"/>
    </row>
    <row r="59" spans="2:11" ht="42" customHeight="1" x14ac:dyDescent="0.2">
      <c r="B59" s="89">
        <v>2240</v>
      </c>
      <c r="C59" s="80" t="s">
        <v>265</v>
      </c>
      <c r="D59" s="90">
        <v>4</v>
      </c>
      <c r="E59" s="91">
        <v>0</v>
      </c>
      <c r="F59" s="92" t="s">
        <v>280</v>
      </c>
      <c r="G59" s="93" t="s">
        <v>281</v>
      </c>
      <c r="H59" s="167"/>
      <c r="I59" s="168"/>
      <c r="J59" s="168"/>
      <c r="K59" s="172"/>
    </row>
    <row r="60" spans="2:11" s="94" customFormat="1" x14ac:dyDescent="0.2">
      <c r="B60" s="89"/>
      <c r="C60" s="80"/>
      <c r="D60" s="90"/>
      <c r="E60" s="91"/>
      <c r="F60" s="87" t="s">
        <v>34</v>
      </c>
      <c r="G60" s="93"/>
      <c r="H60" s="190"/>
      <c r="I60" s="165"/>
      <c r="J60" s="165"/>
      <c r="K60" s="171"/>
    </row>
    <row r="61" spans="2:11" ht="30.75" customHeight="1" x14ac:dyDescent="0.2">
      <c r="B61" s="89">
        <v>2241</v>
      </c>
      <c r="C61" s="95" t="s">
        <v>265</v>
      </c>
      <c r="D61" s="96">
        <v>4</v>
      </c>
      <c r="E61" s="97">
        <v>1</v>
      </c>
      <c r="F61" s="87" t="s">
        <v>280</v>
      </c>
      <c r="G61" s="102" t="s">
        <v>281</v>
      </c>
      <c r="H61" s="167"/>
      <c r="I61" s="168"/>
      <c r="J61" s="168"/>
      <c r="K61" s="172"/>
    </row>
    <row r="62" spans="2:11" s="94" customFormat="1" x14ac:dyDescent="0.2">
      <c r="B62" s="89"/>
      <c r="C62" s="80"/>
      <c r="D62" s="90"/>
      <c r="E62" s="91"/>
      <c r="F62" s="87" t="s">
        <v>34</v>
      </c>
      <c r="G62" s="93"/>
      <c r="H62" s="190"/>
      <c r="I62" s="165"/>
      <c r="J62" s="165"/>
      <c r="K62" s="171"/>
    </row>
    <row r="63" spans="2:11" ht="29.25" customHeight="1" x14ac:dyDescent="0.2">
      <c r="B63" s="89">
        <v>2250</v>
      </c>
      <c r="C63" s="80" t="s">
        <v>265</v>
      </c>
      <c r="D63" s="90">
        <v>5</v>
      </c>
      <c r="E63" s="91">
        <v>0</v>
      </c>
      <c r="F63" s="92" t="s">
        <v>282</v>
      </c>
      <c r="G63" s="93" t="s">
        <v>283</v>
      </c>
      <c r="H63" s="167"/>
      <c r="I63" s="168"/>
      <c r="J63" s="168"/>
      <c r="K63" s="172"/>
    </row>
    <row r="64" spans="2:11" s="94" customFormat="1" x14ac:dyDescent="0.2">
      <c r="B64" s="89"/>
      <c r="C64" s="80"/>
      <c r="D64" s="90"/>
      <c r="E64" s="91"/>
      <c r="F64" s="87" t="s">
        <v>34</v>
      </c>
      <c r="G64" s="93"/>
      <c r="H64" s="190"/>
      <c r="I64" s="165"/>
      <c r="J64" s="165"/>
      <c r="K64" s="171"/>
    </row>
    <row r="65" spans="2:11" ht="28.5" customHeight="1" x14ac:dyDescent="0.2">
      <c r="B65" s="89">
        <v>2251</v>
      </c>
      <c r="C65" s="95" t="s">
        <v>265</v>
      </c>
      <c r="D65" s="96">
        <v>5</v>
      </c>
      <c r="E65" s="97">
        <v>1</v>
      </c>
      <c r="F65" s="87" t="s">
        <v>282</v>
      </c>
      <c r="G65" s="102" t="s">
        <v>284</v>
      </c>
      <c r="H65" s="167"/>
      <c r="I65" s="168"/>
      <c r="J65" s="168"/>
      <c r="K65" s="172"/>
    </row>
    <row r="66" spans="2:11" s="30" customFormat="1" ht="60.75" customHeight="1" x14ac:dyDescent="0.25">
      <c r="B66" s="104">
        <v>2300</v>
      </c>
      <c r="C66" s="107" t="s">
        <v>285</v>
      </c>
      <c r="D66" s="90">
        <v>0</v>
      </c>
      <c r="E66" s="91">
        <v>0</v>
      </c>
      <c r="F66" s="108" t="s">
        <v>286</v>
      </c>
      <c r="G66" s="105" t="s">
        <v>287</v>
      </c>
      <c r="H66" s="214">
        <f>+H68+H73+H76+H80+H83</f>
        <v>0</v>
      </c>
      <c r="I66" s="214">
        <f t="shared" ref="I66:K66" si="2">+I68+I73+I76+I80+I83</f>
        <v>0</v>
      </c>
      <c r="J66" s="187">
        <f t="shared" si="2"/>
        <v>0</v>
      </c>
      <c r="K66" s="187">
        <f t="shared" si="2"/>
        <v>0</v>
      </c>
    </row>
    <row r="67" spans="2:11" x14ac:dyDescent="0.2">
      <c r="B67" s="86"/>
      <c r="C67" s="80"/>
      <c r="D67" s="81"/>
      <c r="E67" s="82"/>
      <c r="F67" s="87" t="s">
        <v>6</v>
      </c>
      <c r="G67" s="88"/>
      <c r="H67" s="188"/>
      <c r="I67" s="189"/>
      <c r="J67" s="189"/>
      <c r="K67" s="169"/>
    </row>
    <row r="68" spans="2:11" ht="27" customHeight="1" x14ac:dyDescent="0.2">
      <c r="B68" s="89">
        <v>2310</v>
      </c>
      <c r="C68" s="107" t="s">
        <v>285</v>
      </c>
      <c r="D68" s="90">
        <v>1</v>
      </c>
      <c r="E68" s="91">
        <v>0</v>
      </c>
      <c r="F68" s="92" t="s">
        <v>288</v>
      </c>
      <c r="G68" s="93" t="s">
        <v>289</v>
      </c>
      <c r="H68" s="167"/>
      <c r="I68" s="168"/>
      <c r="J68" s="168"/>
      <c r="K68" s="172"/>
    </row>
    <row r="69" spans="2:11" s="94" customFormat="1" x14ac:dyDescent="0.2">
      <c r="B69" s="89"/>
      <c r="C69" s="80"/>
      <c r="D69" s="90"/>
      <c r="E69" s="91"/>
      <c r="F69" s="87" t="s">
        <v>34</v>
      </c>
      <c r="G69" s="93"/>
      <c r="H69" s="190"/>
      <c r="I69" s="165"/>
      <c r="J69" s="165"/>
      <c r="K69" s="171"/>
    </row>
    <row r="70" spans="2:11" ht="16.5" customHeight="1" x14ac:dyDescent="0.2">
      <c r="B70" s="89">
        <v>2311</v>
      </c>
      <c r="C70" s="109" t="s">
        <v>285</v>
      </c>
      <c r="D70" s="96">
        <v>1</v>
      </c>
      <c r="E70" s="97">
        <v>1</v>
      </c>
      <c r="F70" s="87" t="s">
        <v>290</v>
      </c>
      <c r="G70" s="102" t="s">
        <v>291</v>
      </c>
      <c r="H70" s="167"/>
      <c r="I70" s="168"/>
      <c r="J70" s="168"/>
      <c r="K70" s="172"/>
    </row>
    <row r="71" spans="2:11" x14ac:dyDescent="0.2">
      <c r="B71" s="89">
        <v>2312</v>
      </c>
      <c r="C71" s="109" t="s">
        <v>285</v>
      </c>
      <c r="D71" s="96">
        <v>1</v>
      </c>
      <c r="E71" s="97">
        <v>2</v>
      </c>
      <c r="F71" s="87" t="s">
        <v>292</v>
      </c>
      <c r="G71" s="102"/>
      <c r="H71" s="167"/>
      <c r="I71" s="168"/>
      <c r="J71" s="168"/>
      <c r="K71" s="172"/>
    </row>
    <row r="72" spans="2:11" x14ac:dyDescent="0.2">
      <c r="B72" s="89">
        <v>2313</v>
      </c>
      <c r="C72" s="109" t="s">
        <v>285</v>
      </c>
      <c r="D72" s="96">
        <v>1</v>
      </c>
      <c r="E72" s="97">
        <v>3</v>
      </c>
      <c r="F72" s="87" t="s">
        <v>293</v>
      </c>
      <c r="G72" s="102"/>
      <c r="H72" s="167"/>
      <c r="I72" s="168"/>
      <c r="J72" s="168"/>
      <c r="K72" s="172"/>
    </row>
    <row r="73" spans="2:11" ht="18.75" customHeight="1" x14ac:dyDescent="0.2">
      <c r="B73" s="89">
        <v>2320</v>
      </c>
      <c r="C73" s="107" t="s">
        <v>285</v>
      </c>
      <c r="D73" s="90">
        <v>2</v>
      </c>
      <c r="E73" s="91">
        <v>0</v>
      </c>
      <c r="F73" s="92" t="s">
        <v>294</v>
      </c>
      <c r="G73" s="93" t="s">
        <v>295</v>
      </c>
      <c r="H73" s="167"/>
      <c r="I73" s="167"/>
      <c r="J73" s="168"/>
      <c r="K73" s="172"/>
    </row>
    <row r="74" spans="2:11" s="94" customFormat="1" x14ac:dyDescent="0.2">
      <c r="B74" s="89"/>
      <c r="C74" s="80"/>
      <c r="D74" s="90"/>
      <c r="E74" s="91"/>
      <c r="F74" s="87" t="s">
        <v>34</v>
      </c>
      <c r="G74" s="93"/>
      <c r="H74" s="190"/>
      <c r="I74" s="165"/>
      <c r="J74" s="165"/>
      <c r="K74" s="171"/>
    </row>
    <row r="75" spans="2:11" ht="15.75" customHeight="1" x14ac:dyDescent="0.2">
      <c r="B75" s="89">
        <v>2321</v>
      </c>
      <c r="C75" s="109" t="s">
        <v>285</v>
      </c>
      <c r="D75" s="96">
        <v>2</v>
      </c>
      <c r="E75" s="97">
        <v>1</v>
      </c>
      <c r="F75" s="87" t="s">
        <v>296</v>
      </c>
      <c r="G75" s="102" t="s">
        <v>297</v>
      </c>
      <c r="H75" s="167"/>
      <c r="I75" s="168"/>
      <c r="J75" s="168"/>
      <c r="K75" s="172"/>
    </row>
    <row r="76" spans="2:11" ht="30" customHeight="1" x14ac:dyDescent="0.2">
      <c r="B76" s="89">
        <v>2330</v>
      </c>
      <c r="C76" s="107" t="s">
        <v>285</v>
      </c>
      <c r="D76" s="90">
        <v>3</v>
      </c>
      <c r="E76" s="91">
        <v>0</v>
      </c>
      <c r="F76" s="92" t="s">
        <v>298</v>
      </c>
      <c r="G76" s="93" t="s">
        <v>299</v>
      </c>
      <c r="H76" s="167"/>
      <c r="I76" s="168"/>
      <c r="J76" s="168"/>
      <c r="K76" s="172"/>
    </row>
    <row r="77" spans="2:11" s="94" customFormat="1" x14ac:dyDescent="0.2">
      <c r="B77" s="89"/>
      <c r="C77" s="80"/>
      <c r="D77" s="90"/>
      <c r="E77" s="91"/>
      <c r="F77" s="87" t="s">
        <v>34</v>
      </c>
      <c r="G77" s="93"/>
      <c r="H77" s="190"/>
      <c r="I77" s="165"/>
      <c r="J77" s="165"/>
      <c r="K77" s="171"/>
    </row>
    <row r="78" spans="2:11" ht="15.75" customHeight="1" x14ac:dyDescent="0.2">
      <c r="B78" s="89">
        <v>2331</v>
      </c>
      <c r="C78" s="109" t="s">
        <v>285</v>
      </c>
      <c r="D78" s="96">
        <v>3</v>
      </c>
      <c r="E78" s="97">
        <v>1</v>
      </c>
      <c r="F78" s="87" t="s">
        <v>300</v>
      </c>
      <c r="G78" s="102" t="s">
        <v>301</v>
      </c>
      <c r="H78" s="167"/>
      <c r="I78" s="168"/>
      <c r="J78" s="168"/>
      <c r="K78" s="172"/>
    </row>
    <row r="79" spans="2:11" x14ac:dyDescent="0.2">
      <c r="B79" s="89">
        <v>2332</v>
      </c>
      <c r="C79" s="109" t="s">
        <v>285</v>
      </c>
      <c r="D79" s="96">
        <v>3</v>
      </c>
      <c r="E79" s="97">
        <v>2</v>
      </c>
      <c r="F79" s="87" t="s">
        <v>302</v>
      </c>
      <c r="G79" s="102"/>
      <c r="H79" s="167"/>
      <c r="I79" s="168"/>
      <c r="J79" s="168"/>
      <c r="K79" s="172"/>
    </row>
    <row r="80" spans="2:11" x14ac:dyDescent="0.2">
      <c r="B80" s="89">
        <v>2340</v>
      </c>
      <c r="C80" s="107" t="s">
        <v>285</v>
      </c>
      <c r="D80" s="90">
        <v>4</v>
      </c>
      <c r="E80" s="91">
        <v>0</v>
      </c>
      <c r="F80" s="92" t="s">
        <v>303</v>
      </c>
      <c r="G80" s="102"/>
      <c r="H80" s="167"/>
      <c r="I80" s="168"/>
      <c r="J80" s="168"/>
      <c r="K80" s="172"/>
    </row>
    <row r="81" spans="2:11" s="94" customFormat="1" x14ac:dyDescent="0.2">
      <c r="B81" s="89"/>
      <c r="C81" s="80"/>
      <c r="D81" s="90"/>
      <c r="E81" s="91"/>
      <c r="F81" s="87" t="s">
        <v>34</v>
      </c>
      <c r="G81" s="93"/>
      <c r="H81" s="190"/>
      <c r="I81" s="165"/>
      <c r="J81" s="165"/>
      <c r="K81" s="171"/>
    </row>
    <row r="82" spans="2:11" x14ac:dyDescent="0.2">
      <c r="B82" s="89">
        <v>2341</v>
      </c>
      <c r="C82" s="109" t="s">
        <v>285</v>
      </c>
      <c r="D82" s="96">
        <v>4</v>
      </c>
      <c r="E82" s="97">
        <v>1</v>
      </c>
      <c r="F82" s="87" t="s">
        <v>303</v>
      </c>
      <c r="G82" s="102"/>
      <c r="H82" s="167"/>
      <c r="I82" s="168"/>
      <c r="J82" s="168"/>
      <c r="K82" s="172"/>
    </row>
    <row r="83" spans="2:11" ht="15.75" customHeight="1" x14ac:dyDescent="0.2">
      <c r="B83" s="89">
        <v>2350</v>
      </c>
      <c r="C83" s="107" t="s">
        <v>285</v>
      </c>
      <c r="D83" s="90">
        <v>5</v>
      </c>
      <c r="E83" s="91">
        <v>0</v>
      </c>
      <c r="F83" s="92" t="s">
        <v>304</v>
      </c>
      <c r="G83" s="93" t="s">
        <v>305</v>
      </c>
      <c r="H83" s="167"/>
      <c r="I83" s="168"/>
      <c r="J83" s="168"/>
      <c r="K83" s="172"/>
    </row>
    <row r="84" spans="2:11" s="94" customFormat="1" x14ac:dyDescent="0.2">
      <c r="B84" s="89"/>
      <c r="C84" s="80"/>
      <c r="D84" s="90"/>
      <c r="E84" s="91"/>
      <c r="F84" s="87" t="s">
        <v>34</v>
      </c>
      <c r="G84" s="93"/>
      <c r="H84" s="190"/>
      <c r="I84" s="165"/>
      <c r="J84" s="165"/>
      <c r="K84" s="171"/>
    </row>
    <row r="85" spans="2:11" ht="16.5" customHeight="1" x14ac:dyDescent="0.2">
      <c r="B85" s="89">
        <v>2351</v>
      </c>
      <c r="C85" s="109" t="s">
        <v>285</v>
      </c>
      <c r="D85" s="96">
        <v>5</v>
      </c>
      <c r="E85" s="97">
        <v>1</v>
      </c>
      <c r="F85" s="87" t="s">
        <v>306</v>
      </c>
      <c r="G85" s="102" t="s">
        <v>305</v>
      </c>
      <c r="H85" s="167"/>
      <c r="I85" s="168"/>
      <c r="J85" s="168"/>
      <c r="K85" s="172"/>
    </row>
    <row r="86" spans="2:11" ht="42" customHeight="1" x14ac:dyDescent="0.2">
      <c r="B86" s="89">
        <v>2360</v>
      </c>
      <c r="C86" s="107" t="s">
        <v>285</v>
      </c>
      <c r="D86" s="90">
        <v>6</v>
      </c>
      <c r="E86" s="91">
        <v>0</v>
      </c>
      <c r="F86" s="92" t="s">
        <v>307</v>
      </c>
      <c r="G86" s="93" t="s">
        <v>308</v>
      </c>
      <c r="H86" s="167"/>
      <c r="I86" s="168"/>
      <c r="J86" s="168"/>
      <c r="K86" s="172"/>
    </row>
    <row r="87" spans="2:11" s="94" customFormat="1" x14ac:dyDescent="0.2">
      <c r="B87" s="89"/>
      <c r="C87" s="80"/>
      <c r="D87" s="90"/>
      <c r="E87" s="91"/>
      <c r="F87" s="87" t="s">
        <v>34</v>
      </c>
      <c r="G87" s="93"/>
      <c r="H87" s="190"/>
      <c r="I87" s="165"/>
      <c r="J87" s="165"/>
      <c r="K87" s="171"/>
    </row>
    <row r="88" spans="2:11" ht="40.5" customHeight="1" x14ac:dyDescent="0.2">
      <c r="B88" s="89">
        <v>2361</v>
      </c>
      <c r="C88" s="109" t="s">
        <v>285</v>
      </c>
      <c r="D88" s="96">
        <v>6</v>
      </c>
      <c r="E88" s="97">
        <v>1</v>
      </c>
      <c r="F88" s="87" t="s">
        <v>307</v>
      </c>
      <c r="G88" s="102" t="s">
        <v>309</v>
      </c>
      <c r="H88" s="167"/>
      <c r="I88" s="168"/>
      <c r="J88" s="168"/>
      <c r="K88" s="172"/>
    </row>
    <row r="89" spans="2:11" ht="40.5" customHeight="1" x14ac:dyDescent="0.2">
      <c r="B89" s="89">
        <v>2370</v>
      </c>
      <c r="C89" s="107" t="s">
        <v>285</v>
      </c>
      <c r="D89" s="90">
        <v>7</v>
      </c>
      <c r="E89" s="91">
        <v>0</v>
      </c>
      <c r="F89" s="92" t="s">
        <v>310</v>
      </c>
      <c r="G89" s="93" t="s">
        <v>311</v>
      </c>
      <c r="H89" s="167"/>
      <c r="I89" s="168"/>
      <c r="J89" s="168"/>
      <c r="K89" s="172"/>
    </row>
    <row r="90" spans="2:11" s="94" customFormat="1" x14ac:dyDescent="0.2">
      <c r="B90" s="89"/>
      <c r="C90" s="80"/>
      <c r="D90" s="90"/>
      <c r="E90" s="91"/>
      <c r="F90" s="87" t="s">
        <v>34</v>
      </c>
      <c r="G90" s="93"/>
      <c r="H90" s="190"/>
      <c r="I90" s="165"/>
      <c r="J90" s="165"/>
      <c r="K90" s="171"/>
    </row>
    <row r="91" spans="2:11" ht="30.75" customHeight="1" x14ac:dyDescent="0.2">
      <c r="B91" s="89">
        <v>2371</v>
      </c>
      <c r="C91" s="109" t="s">
        <v>285</v>
      </c>
      <c r="D91" s="96">
        <v>7</v>
      </c>
      <c r="E91" s="97">
        <v>1</v>
      </c>
      <c r="F91" s="87" t="s">
        <v>312</v>
      </c>
      <c r="G91" s="102" t="s">
        <v>313</v>
      </c>
      <c r="H91" s="167"/>
      <c r="I91" s="168"/>
      <c r="J91" s="168"/>
      <c r="K91" s="172"/>
    </row>
    <row r="92" spans="2:11" s="30" customFormat="1" ht="61.5" customHeight="1" x14ac:dyDescent="0.25">
      <c r="B92" s="104">
        <v>2400</v>
      </c>
      <c r="C92" s="107" t="s">
        <v>314</v>
      </c>
      <c r="D92" s="90">
        <v>0</v>
      </c>
      <c r="E92" s="91">
        <v>0</v>
      </c>
      <c r="F92" s="108" t="s">
        <v>315</v>
      </c>
      <c r="G92" s="105" t="s">
        <v>316</v>
      </c>
      <c r="H92" s="215">
        <f>H94+H98+H104+H112+H117+H124+H127+H133+H142</f>
        <v>13150</v>
      </c>
      <c r="I92" s="215">
        <f>I94+I98+I104+I112+I117+I124+I127+I133+I142</f>
        <v>1316404</v>
      </c>
      <c r="J92" s="215">
        <f>J94+J98+J104+J112+J117+J124+J127+J133+J142</f>
        <v>13150</v>
      </c>
      <c r="K92" s="215">
        <f>K94+K98+K112+K117+K124+K127+K133+K142</f>
        <v>1303254</v>
      </c>
    </row>
    <row r="93" spans="2:11" x14ac:dyDescent="0.2">
      <c r="B93" s="86"/>
      <c r="C93" s="80"/>
      <c r="D93" s="81"/>
      <c r="E93" s="82"/>
      <c r="F93" s="87" t="s">
        <v>6</v>
      </c>
      <c r="G93" s="88"/>
      <c r="H93" s="188"/>
      <c r="I93" s="189"/>
      <c r="J93" s="189"/>
      <c r="K93" s="169"/>
    </row>
    <row r="94" spans="2:11" ht="40.5" customHeight="1" x14ac:dyDescent="0.2">
      <c r="B94" s="89">
        <v>2410</v>
      </c>
      <c r="C94" s="107" t="s">
        <v>314</v>
      </c>
      <c r="D94" s="90">
        <v>1</v>
      </c>
      <c r="E94" s="91">
        <v>0</v>
      </c>
      <c r="F94" s="92" t="s">
        <v>317</v>
      </c>
      <c r="G94" s="93" t="s">
        <v>318</v>
      </c>
      <c r="H94" s="167"/>
      <c r="I94" s="168"/>
      <c r="J94" s="168"/>
      <c r="K94" s="172"/>
    </row>
    <row r="95" spans="2:11" s="94" customFormat="1" x14ac:dyDescent="0.2">
      <c r="B95" s="89"/>
      <c r="C95" s="80"/>
      <c r="D95" s="90"/>
      <c r="E95" s="91"/>
      <c r="F95" s="87" t="s">
        <v>34</v>
      </c>
      <c r="G95" s="93"/>
      <c r="H95" s="190"/>
      <c r="I95" s="165"/>
      <c r="J95" s="165"/>
      <c r="K95" s="171"/>
    </row>
    <row r="96" spans="2:11" ht="29.25" customHeight="1" x14ac:dyDescent="0.2">
      <c r="B96" s="89">
        <v>2411</v>
      </c>
      <c r="C96" s="109" t="s">
        <v>314</v>
      </c>
      <c r="D96" s="96">
        <v>1</v>
      </c>
      <c r="E96" s="97">
        <v>1</v>
      </c>
      <c r="F96" s="87" t="s">
        <v>319</v>
      </c>
      <c r="G96" s="98" t="s">
        <v>320</v>
      </c>
      <c r="H96" s="167"/>
      <c r="I96" s="168"/>
      <c r="J96" s="168"/>
      <c r="K96" s="172"/>
    </row>
    <row r="97" spans="2:11" ht="29.25" customHeight="1" x14ac:dyDescent="0.2">
      <c r="B97" s="89">
        <v>2412</v>
      </c>
      <c r="C97" s="109" t="s">
        <v>314</v>
      </c>
      <c r="D97" s="96">
        <v>1</v>
      </c>
      <c r="E97" s="97">
        <v>2</v>
      </c>
      <c r="F97" s="87" t="s">
        <v>321</v>
      </c>
      <c r="G97" s="102" t="s">
        <v>322</v>
      </c>
      <c r="H97" s="167"/>
      <c r="I97" s="168"/>
      <c r="J97" s="168"/>
      <c r="K97" s="172"/>
    </row>
    <row r="98" spans="2:11" ht="42.75" customHeight="1" x14ac:dyDescent="0.2">
      <c r="B98" s="89">
        <v>2420</v>
      </c>
      <c r="C98" s="107" t="s">
        <v>314</v>
      </c>
      <c r="D98" s="90">
        <v>2</v>
      </c>
      <c r="E98" s="91">
        <v>0</v>
      </c>
      <c r="F98" s="92" t="s">
        <v>323</v>
      </c>
      <c r="G98" s="93" t="s">
        <v>324</v>
      </c>
      <c r="H98" s="168">
        <f>H100+H103</f>
        <v>5150</v>
      </c>
      <c r="I98" s="168">
        <f>I100+I103</f>
        <v>5150</v>
      </c>
      <c r="J98" s="168">
        <f>J100+J103</f>
        <v>5150</v>
      </c>
      <c r="K98" s="172">
        <f>K100+K103</f>
        <v>0</v>
      </c>
    </row>
    <row r="99" spans="2:11" s="94" customFormat="1" x14ac:dyDescent="0.2">
      <c r="B99" s="89"/>
      <c r="C99" s="80"/>
      <c r="D99" s="90"/>
      <c r="E99" s="91"/>
      <c r="F99" s="87" t="s">
        <v>34</v>
      </c>
      <c r="G99" s="93"/>
      <c r="H99" s="190"/>
      <c r="I99" s="165"/>
      <c r="J99" s="165"/>
      <c r="K99" s="171"/>
    </row>
    <row r="100" spans="2:11" ht="18" customHeight="1" x14ac:dyDescent="0.2">
      <c r="B100" s="89">
        <v>2421</v>
      </c>
      <c r="C100" s="109" t="s">
        <v>314</v>
      </c>
      <c r="D100" s="96">
        <v>2</v>
      </c>
      <c r="E100" s="97">
        <v>1</v>
      </c>
      <c r="F100" s="87" t="s">
        <v>325</v>
      </c>
      <c r="G100" s="102" t="s">
        <v>326</v>
      </c>
      <c r="H100" s="167">
        <f>+J100</f>
        <v>5150</v>
      </c>
      <c r="I100" s="168">
        <f>J100+K100</f>
        <v>5150</v>
      </c>
      <c r="J100" s="168">
        <f>+'[1]Գյուղ. ծրագրեր'!$C$11</f>
        <v>5150</v>
      </c>
      <c r="K100" s="172">
        <f>[2]sheet1!AU48</f>
        <v>0</v>
      </c>
    </row>
    <row r="101" spans="2:11" ht="15" customHeight="1" x14ac:dyDescent="0.2">
      <c r="B101" s="89">
        <v>2422</v>
      </c>
      <c r="C101" s="109" t="s">
        <v>314</v>
      </c>
      <c r="D101" s="96">
        <v>2</v>
      </c>
      <c r="E101" s="97">
        <v>2</v>
      </c>
      <c r="F101" s="87" t="s">
        <v>327</v>
      </c>
      <c r="G101" s="102" t="s">
        <v>328</v>
      </c>
      <c r="H101" s="167"/>
      <c r="I101" s="168"/>
      <c r="J101" s="168"/>
      <c r="K101" s="172"/>
    </row>
    <row r="102" spans="2:11" ht="15" customHeight="1" x14ac:dyDescent="0.2">
      <c r="B102" s="89">
        <v>2423</v>
      </c>
      <c r="C102" s="109" t="s">
        <v>314</v>
      </c>
      <c r="D102" s="96">
        <v>2</v>
      </c>
      <c r="E102" s="97">
        <v>3</v>
      </c>
      <c r="F102" s="87" t="s">
        <v>329</v>
      </c>
      <c r="G102" s="102" t="s">
        <v>330</v>
      </c>
      <c r="H102" s="167"/>
      <c r="I102" s="168"/>
      <c r="J102" s="168"/>
      <c r="K102" s="172"/>
    </row>
    <row r="103" spans="2:11" x14ac:dyDescent="0.2">
      <c r="B103" s="89">
        <v>2424</v>
      </c>
      <c r="C103" s="109" t="s">
        <v>314</v>
      </c>
      <c r="D103" s="96">
        <v>2</v>
      </c>
      <c r="E103" s="97">
        <v>4</v>
      </c>
      <c r="F103" s="87" t="s">
        <v>331</v>
      </c>
      <c r="G103" s="102"/>
      <c r="H103" s="167"/>
      <c r="I103" s="168"/>
      <c r="J103" s="168"/>
      <c r="K103" s="172"/>
    </row>
    <row r="104" spans="2:11" ht="18" customHeight="1" x14ac:dyDescent="0.2">
      <c r="B104" s="89">
        <v>2430</v>
      </c>
      <c r="C104" s="107" t="s">
        <v>314</v>
      </c>
      <c r="D104" s="90">
        <v>3</v>
      </c>
      <c r="E104" s="91">
        <v>0</v>
      </c>
      <c r="F104" s="92" t="s">
        <v>332</v>
      </c>
      <c r="G104" s="93" t="s">
        <v>333</v>
      </c>
      <c r="H104" s="167"/>
      <c r="I104" s="168"/>
      <c r="J104" s="168"/>
      <c r="K104" s="172"/>
    </row>
    <row r="105" spans="2:11" s="94" customFormat="1" ht="15.75" customHeight="1" x14ac:dyDescent="0.2">
      <c r="B105" s="89"/>
      <c r="C105" s="80"/>
      <c r="D105" s="90"/>
      <c r="E105" s="91"/>
      <c r="F105" s="87" t="s">
        <v>34</v>
      </c>
      <c r="G105" s="93"/>
      <c r="H105" s="190"/>
      <c r="I105" s="165"/>
      <c r="J105" s="165"/>
      <c r="K105" s="171"/>
    </row>
    <row r="106" spans="2:11" ht="15.75" customHeight="1" x14ac:dyDescent="0.2">
      <c r="B106" s="89">
        <v>2431</v>
      </c>
      <c r="C106" s="109" t="s">
        <v>314</v>
      </c>
      <c r="D106" s="96">
        <v>3</v>
      </c>
      <c r="E106" s="97">
        <v>1</v>
      </c>
      <c r="F106" s="87" t="s">
        <v>334</v>
      </c>
      <c r="G106" s="102" t="s">
        <v>335</v>
      </c>
      <c r="H106" s="167"/>
      <c r="I106" s="168"/>
      <c r="J106" s="168"/>
      <c r="K106" s="172"/>
    </row>
    <row r="107" spans="2:11" ht="15.75" customHeight="1" x14ac:dyDescent="0.2">
      <c r="B107" s="89">
        <v>2432</v>
      </c>
      <c r="C107" s="109" t="s">
        <v>314</v>
      </c>
      <c r="D107" s="96">
        <v>3</v>
      </c>
      <c r="E107" s="97">
        <v>2</v>
      </c>
      <c r="F107" s="87" t="s">
        <v>336</v>
      </c>
      <c r="G107" s="102" t="s">
        <v>337</v>
      </c>
      <c r="H107" s="167"/>
      <c r="I107" s="168"/>
      <c r="J107" s="168"/>
      <c r="K107" s="172"/>
    </row>
    <row r="108" spans="2:11" ht="15.75" customHeight="1" x14ac:dyDescent="0.2">
      <c r="B108" s="89">
        <v>2433</v>
      </c>
      <c r="C108" s="109" t="s">
        <v>314</v>
      </c>
      <c r="D108" s="96">
        <v>3</v>
      </c>
      <c r="E108" s="97">
        <v>3</v>
      </c>
      <c r="F108" s="87" t="s">
        <v>338</v>
      </c>
      <c r="G108" s="102" t="s">
        <v>339</v>
      </c>
      <c r="H108" s="167"/>
      <c r="I108" s="168"/>
      <c r="J108" s="168"/>
      <c r="K108" s="172"/>
    </row>
    <row r="109" spans="2:11" ht="15.75" customHeight="1" x14ac:dyDescent="0.2">
      <c r="B109" s="89">
        <v>2434</v>
      </c>
      <c r="C109" s="109" t="s">
        <v>314</v>
      </c>
      <c r="D109" s="96">
        <v>3</v>
      </c>
      <c r="E109" s="97">
        <v>4</v>
      </c>
      <c r="F109" s="87" t="s">
        <v>340</v>
      </c>
      <c r="G109" s="102" t="s">
        <v>341</v>
      </c>
      <c r="H109" s="167"/>
      <c r="I109" s="168"/>
      <c r="J109" s="168"/>
      <c r="K109" s="172"/>
    </row>
    <row r="110" spans="2:11" ht="15.75" customHeight="1" x14ac:dyDescent="0.2">
      <c r="B110" s="89">
        <v>2435</v>
      </c>
      <c r="C110" s="109" t="s">
        <v>314</v>
      </c>
      <c r="D110" s="96">
        <v>3</v>
      </c>
      <c r="E110" s="97">
        <v>5</v>
      </c>
      <c r="F110" s="87" t="s">
        <v>342</v>
      </c>
      <c r="G110" s="102" t="s">
        <v>343</v>
      </c>
      <c r="H110" s="167"/>
      <c r="I110" s="168"/>
      <c r="J110" s="168"/>
      <c r="K110" s="172"/>
    </row>
    <row r="111" spans="2:11" ht="15.75" customHeight="1" x14ac:dyDescent="0.2">
      <c r="B111" s="89">
        <v>2436</v>
      </c>
      <c r="C111" s="109" t="s">
        <v>314</v>
      </c>
      <c r="D111" s="96">
        <v>3</v>
      </c>
      <c r="E111" s="97">
        <v>6</v>
      </c>
      <c r="F111" s="87" t="s">
        <v>344</v>
      </c>
      <c r="G111" s="102" t="s">
        <v>345</v>
      </c>
      <c r="H111" s="167"/>
      <c r="I111" s="168"/>
      <c r="J111" s="168"/>
      <c r="K111" s="172"/>
    </row>
    <row r="112" spans="2:11" ht="27" customHeight="1" x14ac:dyDescent="0.2">
      <c r="B112" s="89">
        <v>2440</v>
      </c>
      <c r="C112" s="107" t="s">
        <v>314</v>
      </c>
      <c r="D112" s="90">
        <v>4</v>
      </c>
      <c r="E112" s="91">
        <v>0</v>
      </c>
      <c r="F112" s="92" t="s">
        <v>346</v>
      </c>
      <c r="G112" s="93" t="s">
        <v>347</v>
      </c>
      <c r="H112" s="167"/>
      <c r="I112" s="168"/>
      <c r="J112" s="168"/>
      <c r="K112" s="172"/>
    </row>
    <row r="113" spans="2:11" s="94" customFormat="1" x14ac:dyDescent="0.2">
      <c r="B113" s="89"/>
      <c r="C113" s="80"/>
      <c r="D113" s="90"/>
      <c r="E113" s="91"/>
      <c r="F113" s="87" t="s">
        <v>34</v>
      </c>
      <c r="G113" s="93"/>
      <c r="H113" s="190"/>
      <c r="I113" s="165"/>
      <c r="J113" s="165"/>
      <c r="K113" s="171"/>
    </row>
    <row r="114" spans="2:11" ht="30.75" customHeight="1" x14ac:dyDescent="0.2">
      <c r="B114" s="89">
        <v>2441</v>
      </c>
      <c r="C114" s="109" t="s">
        <v>314</v>
      </c>
      <c r="D114" s="96">
        <v>4</v>
      </c>
      <c r="E114" s="97">
        <v>1</v>
      </c>
      <c r="F114" s="87" t="s">
        <v>348</v>
      </c>
      <c r="G114" s="102" t="s">
        <v>349</v>
      </c>
      <c r="H114" s="167"/>
      <c r="I114" s="168"/>
      <c r="J114" s="168"/>
      <c r="K114" s="172"/>
    </row>
    <row r="115" spans="2:11" ht="17.25" customHeight="1" x14ac:dyDescent="0.2">
      <c r="B115" s="89">
        <v>2442</v>
      </c>
      <c r="C115" s="109" t="s">
        <v>314</v>
      </c>
      <c r="D115" s="96">
        <v>4</v>
      </c>
      <c r="E115" s="97">
        <v>2</v>
      </c>
      <c r="F115" s="87" t="s">
        <v>350</v>
      </c>
      <c r="G115" s="102" t="s">
        <v>351</v>
      </c>
      <c r="H115" s="167"/>
      <c r="I115" s="168"/>
      <c r="J115" s="168"/>
      <c r="K115" s="172"/>
    </row>
    <row r="116" spans="2:11" ht="18" customHeight="1" x14ac:dyDescent="0.2">
      <c r="B116" s="89">
        <v>2443</v>
      </c>
      <c r="C116" s="109" t="s">
        <v>314</v>
      </c>
      <c r="D116" s="96">
        <v>4</v>
      </c>
      <c r="E116" s="97">
        <v>3</v>
      </c>
      <c r="F116" s="87" t="s">
        <v>352</v>
      </c>
      <c r="G116" s="102" t="s">
        <v>353</v>
      </c>
      <c r="H116" s="167"/>
      <c r="I116" s="168"/>
      <c r="J116" s="168"/>
      <c r="K116" s="172"/>
    </row>
    <row r="117" spans="2:11" ht="17.25" customHeight="1" x14ac:dyDescent="0.2">
      <c r="B117" s="89">
        <v>2450</v>
      </c>
      <c r="C117" s="107" t="s">
        <v>314</v>
      </c>
      <c r="D117" s="90">
        <v>5</v>
      </c>
      <c r="E117" s="91">
        <v>0</v>
      </c>
      <c r="F117" s="92" t="s">
        <v>354</v>
      </c>
      <c r="G117" s="106" t="s">
        <v>355</v>
      </c>
      <c r="H117" s="168">
        <f>H119</f>
        <v>8000</v>
      </c>
      <c r="I117" s="168">
        <f>I119</f>
        <v>1311254</v>
      </c>
      <c r="J117" s="168">
        <f>J119</f>
        <v>8000</v>
      </c>
      <c r="K117" s="168">
        <f>K119</f>
        <v>1303254</v>
      </c>
    </row>
    <row r="118" spans="2:11" s="94" customFormat="1" ht="15.75" customHeight="1" x14ac:dyDescent="0.2">
      <c r="B118" s="89"/>
      <c r="C118" s="80"/>
      <c r="D118" s="90"/>
      <c r="E118" s="91"/>
      <c r="F118" s="87" t="s">
        <v>34</v>
      </c>
      <c r="G118" s="93"/>
      <c r="H118" s="190"/>
      <c r="I118" s="165"/>
      <c r="J118" s="165"/>
      <c r="K118" s="171"/>
    </row>
    <row r="119" spans="2:11" ht="15.75" customHeight="1" x14ac:dyDescent="0.2">
      <c r="B119" s="89">
        <v>2451</v>
      </c>
      <c r="C119" s="109" t="s">
        <v>314</v>
      </c>
      <c r="D119" s="96">
        <v>5</v>
      </c>
      <c r="E119" s="97">
        <v>1</v>
      </c>
      <c r="F119" s="87" t="s">
        <v>356</v>
      </c>
      <c r="G119" s="102" t="s">
        <v>357</v>
      </c>
      <c r="H119" s="167">
        <f>+J119</f>
        <v>8000</v>
      </c>
      <c r="I119" s="168">
        <f>J119+K119</f>
        <v>1311254</v>
      </c>
      <c r="J119" s="168">
        <f>+'[1]Ճանապարհ. տրանսպ.'!$C$8</f>
        <v>8000</v>
      </c>
      <c r="K119" s="168">
        <v>1303254</v>
      </c>
    </row>
    <row r="120" spans="2:11" ht="15.75" customHeight="1" x14ac:dyDescent="0.2">
      <c r="B120" s="89">
        <v>2452</v>
      </c>
      <c r="C120" s="109" t="s">
        <v>314</v>
      </c>
      <c r="D120" s="96">
        <v>5</v>
      </c>
      <c r="E120" s="97">
        <v>2</v>
      </c>
      <c r="F120" s="87" t="s">
        <v>358</v>
      </c>
      <c r="G120" s="102" t="s">
        <v>359</v>
      </c>
      <c r="H120" s="167"/>
      <c r="I120" s="168"/>
      <c r="J120" s="168"/>
      <c r="K120" s="172"/>
    </row>
    <row r="121" spans="2:11" ht="15.75" customHeight="1" x14ac:dyDescent="0.2">
      <c r="B121" s="89">
        <v>2453</v>
      </c>
      <c r="C121" s="109" t="s">
        <v>314</v>
      </c>
      <c r="D121" s="96">
        <v>5</v>
      </c>
      <c r="E121" s="97">
        <v>3</v>
      </c>
      <c r="F121" s="87" t="s">
        <v>360</v>
      </c>
      <c r="G121" s="102" t="s">
        <v>361</v>
      </c>
      <c r="H121" s="167"/>
      <c r="I121" s="168"/>
      <c r="J121" s="168"/>
      <c r="K121" s="172"/>
    </row>
    <row r="122" spans="2:11" ht="15.75" customHeight="1" x14ac:dyDescent="0.2">
      <c r="B122" s="89">
        <v>2454</v>
      </c>
      <c r="C122" s="109" t="s">
        <v>314</v>
      </c>
      <c r="D122" s="96">
        <v>5</v>
      </c>
      <c r="E122" s="97">
        <v>4</v>
      </c>
      <c r="F122" s="87" t="s">
        <v>362</v>
      </c>
      <c r="G122" s="102" t="s">
        <v>363</v>
      </c>
      <c r="H122" s="167"/>
      <c r="I122" s="168"/>
      <c r="J122" s="168"/>
      <c r="K122" s="172"/>
    </row>
    <row r="123" spans="2:11" ht="15.75" customHeight="1" x14ac:dyDescent="0.2">
      <c r="B123" s="89">
        <v>2455</v>
      </c>
      <c r="C123" s="109" t="s">
        <v>314</v>
      </c>
      <c r="D123" s="96">
        <v>5</v>
      </c>
      <c r="E123" s="97">
        <v>5</v>
      </c>
      <c r="F123" s="87" t="s">
        <v>364</v>
      </c>
      <c r="G123" s="102" t="s">
        <v>365</v>
      </c>
      <c r="H123" s="167"/>
      <c r="I123" s="168"/>
      <c r="J123" s="168"/>
      <c r="K123" s="172"/>
    </row>
    <row r="124" spans="2:11" ht="16.5" customHeight="1" x14ac:dyDescent="0.2">
      <c r="B124" s="89">
        <v>2460</v>
      </c>
      <c r="C124" s="107" t="s">
        <v>314</v>
      </c>
      <c r="D124" s="90">
        <v>6</v>
      </c>
      <c r="E124" s="91">
        <v>0</v>
      </c>
      <c r="F124" s="92" t="s">
        <v>366</v>
      </c>
      <c r="G124" s="93" t="s">
        <v>367</v>
      </c>
      <c r="H124" s="167"/>
      <c r="I124" s="168"/>
      <c r="J124" s="168"/>
      <c r="K124" s="172"/>
    </row>
    <row r="125" spans="2:11" s="94" customFormat="1" x14ac:dyDescent="0.2">
      <c r="B125" s="89"/>
      <c r="C125" s="80"/>
      <c r="D125" s="90"/>
      <c r="E125" s="91"/>
      <c r="F125" s="87" t="s">
        <v>34</v>
      </c>
      <c r="G125" s="93"/>
      <c r="H125" s="190"/>
      <c r="I125" s="165"/>
      <c r="J125" s="165"/>
      <c r="K125" s="171"/>
    </row>
    <row r="126" spans="2:11" ht="17.25" customHeight="1" x14ac:dyDescent="0.2">
      <c r="B126" s="89">
        <v>2461</v>
      </c>
      <c r="C126" s="109" t="s">
        <v>314</v>
      </c>
      <c r="D126" s="96">
        <v>6</v>
      </c>
      <c r="E126" s="97">
        <v>1</v>
      </c>
      <c r="F126" s="87" t="s">
        <v>368</v>
      </c>
      <c r="G126" s="102" t="s">
        <v>367</v>
      </c>
      <c r="H126" s="167"/>
      <c r="I126" s="168"/>
      <c r="J126" s="168"/>
      <c r="K126" s="172"/>
    </row>
    <row r="127" spans="2:11" ht="18.75" customHeight="1" x14ac:dyDescent="0.2">
      <c r="B127" s="89">
        <v>2470</v>
      </c>
      <c r="C127" s="107" t="s">
        <v>314</v>
      </c>
      <c r="D127" s="90">
        <v>7</v>
      </c>
      <c r="E127" s="91">
        <v>0</v>
      </c>
      <c r="F127" s="92" t="s">
        <v>369</v>
      </c>
      <c r="G127" s="106" t="s">
        <v>370</v>
      </c>
      <c r="H127" s="167"/>
      <c r="I127" s="168"/>
      <c r="J127" s="168"/>
      <c r="K127" s="172"/>
    </row>
    <row r="128" spans="2:11" s="94" customFormat="1" x14ac:dyDescent="0.2">
      <c r="B128" s="89"/>
      <c r="C128" s="80"/>
      <c r="D128" s="90"/>
      <c r="E128" s="91"/>
      <c r="F128" s="87" t="s">
        <v>34</v>
      </c>
      <c r="G128" s="93"/>
      <c r="H128" s="190"/>
      <c r="I128" s="165"/>
      <c r="J128" s="165"/>
      <c r="K128" s="171"/>
    </row>
    <row r="129" spans="2:11" ht="28.5" customHeight="1" x14ac:dyDescent="0.2">
      <c r="B129" s="89">
        <v>2471</v>
      </c>
      <c r="C129" s="109" t="s">
        <v>314</v>
      </c>
      <c r="D129" s="96">
        <v>7</v>
      </c>
      <c r="E129" s="97">
        <v>1</v>
      </c>
      <c r="F129" s="87" t="s">
        <v>371</v>
      </c>
      <c r="G129" s="102" t="s">
        <v>372</v>
      </c>
      <c r="H129" s="167"/>
      <c r="I129" s="168"/>
      <c r="J129" s="168"/>
      <c r="K129" s="172"/>
    </row>
    <row r="130" spans="2:11" ht="30" customHeight="1" x14ac:dyDescent="0.2">
      <c r="B130" s="89">
        <v>2472</v>
      </c>
      <c r="C130" s="109" t="s">
        <v>314</v>
      </c>
      <c r="D130" s="96">
        <v>7</v>
      </c>
      <c r="E130" s="97">
        <v>2</v>
      </c>
      <c r="F130" s="87" t="s">
        <v>373</v>
      </c>
      <c r="G130" s="110" t="s">
        <v>374</v>
      </c>
      <c r="H130" s="167"/>
      <c r="I130" s="168"/>
      <c r="J130" s="168"/>
      <c r="K130" s="172"/>
    </row>
    <row r="131" spans="2:11" ht="16.5" customHeight="1" x14ac:dyDescent="0.2">
      <c r="B131" s="89">
        <v>2473</v>
      </c>
      <c r="C131" s="109" t="s">
        <v>314</v>
      </c>
      <c r="D131" s="96">
        <v>7</v>
      </c>
      <c r="E131" s="97">
        <v>3</v>
      </c>
      <c r="F131" s="87" t="s">
        <v>375</v>
      </c>
      <c r="G131" s="102" t="s">
        <v>376</v>
      </c>
      <c r="H131" s="167"/>
      <c r="I131" s="168"/>
      <c r="J131" s="168"/>
      <c r="K131" s="172"/>
    </row>
    <row r="132" spans="2:11" ht="18.75" customHeight="1" x14ac:dyDescent="0.2">
      <c r="B132" s="89">
        <v>2474</v>
      </c>
      <c r="C132" s="109" t="s">
        <v>314</v>
      </c>
      <c r="D132" s="96">
        <v>7</v>
      </c>
      <c r="E132" s="97">
        <v>4</v>
      </c>
      <c r="F132" s="87" t="s">
        <v>377</v>
      </c>
      <c r="G132" s="98" t="s">
        <v>378</v>
      </c>
      <c r="H132" s="167"/>
      <c r="I132" s="168"/>
      <c r="J132" s="168"/>
      <c r="K132" s="172"/>
    </row>
    <row r="133" spans="2:11" ht="29.25" customHeight="1" x14ac:dyDescent="0.2">
      <c r="B133" s="89">
        <v>2480</v>
      </c>
      <c r="C133" s="107" t="s">
        <v>314</v>
      </c>
      <c r="D133" s="90">
        <v>8</v>
      </c>
      <c r="E133" s="91">
        <v>0</v>
      </c>
      <c r="F133" s="92" t="s">
        <v>379</v>
      </c>
      <c r="G133" s="93" t="s">
        <v>380</v>
      </c>
      <c r="H133" s="167"/>
      <c r="I133" s="168"/>
      <c r="J133" s="168"/>
      <c r="K133" s="172"/>
    </row>
    <row r="134" spans="2:11" s="94" customFormat="1" x14ac:dyDescent="0.2">
      <c r="B134" s="89"/>
      <c r="C134" s="80"/>
      <c r="D134" s="90"/>
      <c r="E134" s="91"/>
      <c r="F134" s="87" t="s">
        <v>34</v>
      </c>
      <c r="G134" s="93"/>
      <c r="H134" s="190"/>
      <c r="I134" s="165"/>
      <c r="J134" s="165"/>
      <c r="K134" s="171"/>
    </row>
    <row r="135" spans="2:11" ht="54.75" customHeight="1" x14ac:dyDescent="0.2">
      <c r="B135" s="89">
        <v>2481</v>
      </c>
      <c r="C135" s="109" t="s">
        <v>314</v>
      </c>
      <c r="D135" s="96">
        <v>8</v>
      </c>
      <c r="E135" s="97">
        <v>1</v>
      </c>
      <c r="F135" s="87" t="s">
        <v>381</v>
      </c>
      <c r="G135" s="102" t="s">
        <v>382</v>
      </c>
      <c r="H135" s="167"/>
      <c r="I135" s="168"/>
      <c r="J135" s="168"/>
      <c r="K135" s="172"/>
    </row>
    <row r="136" spans="2:11" ht="54.75" customHeight="1" x14ac:dyDescent="0.2">
      <c r="B136" s="89">
        <v>2482</v>
      </c>
      <c r="C136" s="109" t="s">
        <v>314</v>
      </c>
      <c r="D136" s="96">
        <v>8</v>
      </c>
      <c r="E136" s="97">
        <v>2</v>
      </c>
      <c r="F136" s="87" t="s">
        <v>383</v>
      </c>
      <c r="G136" s="102" t="s">
        <v>384</v>
      </c>
      <c r="H136" s="167"/>
      <c r="I136" s="168"/>
      <c r="J136" s="168"/>
      <c r="K136" s="172"/>
    </row>
    <row r="137" spans="2:11" ht="41.25" customHeight="1" x14ac:dyDescent="0.2">
      <c r="B137" s="89">
        <v>2483</v>
      </c>
      <c r="C137" s="109" t="s">
        <v>314</v>
      </c>
      <c r="D137" s="96">
        <v>8</v>
      </c>
      <c r="E137" s="97">
        <v>3</v>
      </c>
      <c r="F137" s="87" t="s">
        <v>385</v>
      </c>
      <c r="G137" s="102" t="s">
        <v>386</v>
      </c>
      <c r="H137" s="167"/>
      <c r="I137" s="168"/>
      <c r="J137" s="168"/>
      <c r="K137" s="172"/>
    </row>
    <row r="138" spans="2:11" ht="37.5" customHeight="1" x14ac:dyDescent="0.2">
      <c r="B138" s="89">
        <v>2484</v>
      </c>
      <c r="C138" s="109" t="s">
        <v>314</v>
      </c>
      <c r="D138" s="96">
        <v>8</v>
      </c>
      <c r="E138" s="97">
        <v>4</v>
      </c>
      <c r="F138" s="87" t="s">
        <v>387</v>
      </c>
      <c r="G138" s="102" t="s">
        <v>388</v>
      </c>
      <c r="H138" s="167"/>
      <c r="I138" s="168"/>
      <c r="J138" s="168"/>
      <c r="K138" s="172"/>
    </row>
    <row r="139" spans="2:11" ht="30" customHeight="1" x14ac:dyDescent="0.2">
      <c r="B139" s="89">
        <v>2485</v>
      </c>
      <c r="C139" s="109" t="s">
        <v>314</v>
      </c>
      <c r="D139" s="96">
        <v>8</v>
      </c>
      <c r="E139" s="97">
        <v>5</v>
      </c>
      <c r="F139" s="87" t="s">
        <v>389</v>
      </c>
      <c r="G139" s="102" t="s">
        <v>390</v>
      </c>
      <c r="H139" s="167"/>
      <c r="I139" s="168"/>
      <c r="J139" s="168"/>
      <c r="K139" s="172"/>
    </row>
    <row r="140" spans="2:11" ht="30" customHeight="1" x14ac:dyDescent="0.2">
      <c r="B140" s="89">
        <v>2486</v>
      </c>
      <c r="C140" s="109" t="s">
        <v>314</v>
      </c>
      <c r="D140" s="96">
        <v>8</v>
      </c>
      <c r="E140" s="97">
        <v>6</v>
      </c>
      <c r="F140" s="87" t="s">
        <v>391</v>
      </c>
      <c r="G140" s="102" t="s">
        <v>392</v>
      </c>
      <c r="H140" s="167"/>
      <c r="I140" s="168"/>
      <c r="J140" s="168"/>
      <c r="K140" s="172"/>
    </row>
    <row r="141" spans="2:11" ht="27.75" customHeight="1" x14ac:dyDescent="0.2">
      <c r="B141" s="89">
        <v>2487</v>
      </c>
      <c r="C141" s="109" t="s">
        <v>314</v>
      </c>
      <c r="D141" s="96">
        <v>8</v>
      </c>
      <c r="E141" s="97">
        <v>7</v>
      </c>
      <c r="F141" s="87" t="s">
        <v>393</v>
      </c>
      <c r="G141" s="102" t="s">
        <v>394</v>
      </c>
      <c r="H141" s="167"/>
      <c r="I141" s="168"/>
      <c r="J141" s="168"/>
      <c r="K141" s="172"/>
    </row>
    <row r="142" spans="2:11" ht="29.25" customHeight="1" x14ac:dyDescent="0.2">
      <c r="B142" s="89">
        <v>2490</v>
      </c>
      <c r="C142" s="107" t="s">
        <v>314</v>
      </c>
      <c r="D142" s="90">
        <v>9</v>
      </c>
      <c r="E142" s="91">
        <v>0</v>
      </c>
      <c r="F142" s="92" t="s">
        <v>395</v>
      </c>
      <c r="G142" s="93" t="s">
        <v>396</v>
      </c>
      <c r="H142" s="167"/>
      <c r="I142" s="168"/>
      <c r="J142" s="168"/>
      <c r="K142" s="172"/>
    </row>
    <row r="143" spans="2:11" s="94" customFormat="1" x14ac:dyDescent="0.2">
      <c r="B143" s="89"/>
      <c r="C143" s="80"/>
      <c r="D143" s="90"/>
      <c r="E143" s="91"/>
      <c r="F143" s="87" t="s">
        <v>34</v>
      </c>
      <c r="G143" s="93"/>
      <c r="H143" s="190"/>
      <c r="I143" s="165"/>
      <c r="J143" s="165"/>
      <c r="K143" s="171"/>
    </row>
    <row r="144" spans="2:11" ht="30" customHeight="1" x14ac:dyDescent="0.2">
      <c r="B144" s="89">
        <v>2491</v>
      </c>
      <c r="C144" s="109" t="s">
        <v>314</v>
      </c>
      <c r="D144" s="96">
        <v>9</v>
      </c>
      <c r="E144" s="97">
        <v>1</v>
      </c>
      <c r="F144" s="87" t="s">
        <v>395</v>
      </c>
      <c r="G144" s="102" t="s">
        <v>397</v>
      </c>
      <c r="H144" s="167"/>
      <c r="I144" s="168"/>
      <c r="J144" s="168"/>
      <c r="K144" s="172"/>
    </row>
    <row r="145" spans="2:11" s="30" customFormat="1" ht="54.75" customHeight="1" x14ac:dyDescent="0.25">
      <c r="B145" s="104">
        <v>2500</v>
      </c>
      <c r="C145" s="107" t="s">
        <v>398</v>
      </c>
      <c r="D145" s="90">
        <v>0</v>
      </c>
      <c r="E145" s="91">
        <v>0</v>
      </c>
      <c r="F145" s="108" t="s">
        <v>399</v>
      </c>
      <c r="G145" s="105" t="s">
        <v>400</v>
      </c>
      <c r="H145" s="214">
        <f>H147+H150+H153+H156+H159+H162</f>
        <v>295000</v>
      </c>
      <c r="I145" s="187">
        <f>I147+I150+I153+I156+I159+I162</f>
        <v>355000</v>
      </c>
      <c r="J145" s="187">
        <f>J147+J150+J153+J156+J159+J162</f>
        <v>325000</v>
      </c>
      <c r="K145" s="187">
        <f>K147+K150+K153+K156+K159+K162</f>
        <v>30000</v>
      </c>
    </row>
    <row r="146" spans="2:11" x14ac:dyDescent="0.2">
      <c r="B146" s="86"/>
      <c r="C146" s="80"/>
      <c r="D146" s="81"/>
      <c r="E146" s="82"/>
      <c r="F146" s="87" t="s">
        <v>6</v>
      </c>
      <c r="G146" s="88"/>
      <c r="H146" s="188"/>
      <c r="I146" s="189"/>
      <c r="J146" s="189"/>
      <c r="K146" s="169"/>
    </row>
    <row r="147" spans="2:11" ht="17.25" customHeight="1" x14ac:dyDescent="0.2">
      <c r="B147" s="89">
        <v>2510</v>
      </c>
      <c r="C147" s="107" t="s">
        <v>398</v>
      </c>
      <c r="D147" s="90">
        <v>1</v>
      </c>
      <c r="E147" s="91">
        <v>0</v>
      </c>
      <c r="F147" s="92" t="s">
        <v>401</v>
      </c>
      <c r="G147" s="93" t="s">
        <v>402</v>
      </c>
      <c r="H147" s="167">
        <f>+J147</f>
        <v>140000</v>
      </c>
      <c r="I147" s="168">
        <f>J147+K147</f>
        <v>140000</v>
      </c>
      <c r="J147" s="168">
        <f>+[1]Աղբահանություն!$C$7</f>
        <v>140000</v>
      </c>
      <c r="K147" s="172"/>
    </row>
    <row r="148" spans="2:11" s="94" customFormat="1" x14ac:dyDescent="0.2">
      <c r="B148" s="89"/>
      <c r="C148" s="80"/>
      <c r="D148" s="90"/>
      <c r="E148" s="91"/>
      <c r="F148" s="87" t="s">
        <v>34</v>
      </c>
      <c r="G148" s="93"/>
      <c r="H148" s="190"/>
      <c r="I148" s="165"/>
      <c r="J148" s="165"/>
      <c r="K148" s="171"/>
    </row>
    <row r="149" spans="2:11" ht="17.25" customHeight="1" x14ac:dyDescent="0.2">
      <c r="B149" s="89">
        <v>2511</v>
      </c>
      <c r="C149" s="109" t="s">
        <v>398</v>
      </c>
      <c r="D149" s="96">
        <v>1</v>
      </c>
      <c r="E149" s="97">
        <v>1</v>
      </c>
      <c r="F149" s="87" t="s">
        <v>401</v>
      </c>
      <c r="G149" s="102" t="s">
        <v>403</v>
      </c>
      <c r="H149" s="167"/>
      <c r="I149" s="168"/>
      <c r="J149" s="168"/>
      <c r="K149" s="172"/>
    </row>
    <row r="150" spans="2:11" ht="15" customHeight="1" x14ac:dyDescent="0.2">
      <c r="B150" s="89">
        <v>2520</v>
      </c>
      <c r="C150" s="107" t="s">
        <v>398</v>
      </c>
      <c r="D150" s="90">
        <v>2</v>
      </c>
      <c r="E150" s="91">
        <v>0</v>
      </c>
      <c r="F150" s="92" t="s">
        <v>404</v>
      </c>
      <c r="G150" s="93" t="s">
        <v>405</v>
      </c>
      <c r="H150" s="167"/>
      <c r="I150" s="168"/>
      <c r="J150" s="168"/>
      <c r="K150" s="172"/>
    </row>
    <row r="151" spans="2:11" s="94" customFormat="1" x14ac:dyDescent="0.2">
      <c r="B151" s="89"/>
      <c r="C151" s="80"/>
      <c r="D151" s="90"/>
      <c r="E151" s="91"/>
      <c r="F151" s="87" t="s">
        <v>34</v>
      </c>
      <c r="G151" s="93"/>
      <c r="H151" s="190"/>
      <c r="I151" s="165"/>
      <c r="J151" s="165"/>
      <c r="K151" s="171"/>
    </row>
    <row r="152" spans="2:11" ht="16.5" customHeight="1" x14ac:dyDescent="0.2">
      <c r="B152" s="89">
        <v>2521</v>
      </c>
      <c r="C152" s="109" t="s">
        <v>398</v>
      </c>
      <c r="D152" s="96">
        <v>2</v>
      </c>
      <c r="E152" s="97">
        <v>1</v>
      </c>
      <c r="F152" s="87" t="s">
        <v>406</v>
      </c>
      <c r="G152" s="102" t="s">
        <v>407</v>
      </c>
      <c r="H152" s="167"/>
      <c r="I152" s="168"/>
      <c r="J152" s="168"/>
      <c r="K152" s="172"/>
    </row>
    <row r="153" spans="2:11" ht="30.75" customHeight="1" x14ac:dyDescent="0.2">
      <c r="B153" s="89">
        <v>2530</v>
      </c>
      <c r="C153" s="107" t="s">
        <v>398</v>
      </c>
      <c r="D153" s="90">
        <v>3</v>
      </c>
      <c r="E153" s="91">
        <v>0</v>
      </c>
      <c r="F153" s="92" t="s">
        <v>408</v>
      </c>
      <c r="G153" s="93" t="s">
        <v>409</v>
      </c>
      <c r="H153" s="167"/>
      <c r="I153" s="168"/>
      <c r="J153" s="168"/>
      <c r="K153" s="172"/>
    </row>
    <row r="154" spans="2:11" s="94" customFormat="1" x14ac:dyDescent="0.2">
      <c r="B154" s="89"/>
      <c r="C154" s="80"/>
      <c r="D154" s="90"/>
      <c r="E154" s="91"/>
      <c r="F154" s="87" t="s">
        <v>34</v>
      </c>
      <c r="G154" s="93"/>
      <c r="H154" s="190"/>
      <c r="I154" s="165"/>
      <c r="J154" s="165"/>
      <c r="K154" s="171"/>
    </row>
    <row r="155" spans="2:11" ht="15" customHeight="1" x14ac:dyDescent="0.2">
      <c r="B155" s="89">
        <v>2531</v>
      </c>
      <c r="C155" s="109" t="s">
        <v>398</v>
      </c>
      <c r="D155" s="96">
        <v>3</v>
      </c>
      <c r="E155" s="97">
        <v>1</v>
      </c>
      <c r="F155" s="87" t="s">
        <v>408</v>
      </c>
      <c r="G155" s="102" t="s">
        <v>410</v>
      </c>
      <c r="H155" s="167"/>
      <c r="I155" s="168"/>
      <c r="J155" s="168"/>
      <c r="K155" s="172"/>
    </row>
    <row r="156" spans="2:11" ht="29.25" customHeight="1" x14ac:dyDescent="0.2">
      <c r="B156" s="89">
        <v>2540</v>
      </c>
      <c r="C156" s="107" t="s">
        <v>398</v>
      </c>
      <c r="D156" s="90">
        <v>4</v>
      </c>
      <c r="E156" s="91">
        <v>0</v>
      </c>
      <c r="F156" s="92" t="s">
        <v>411</v>
      </c>
      <c r="G156" s="93" t="s">
        <v>412</v>
      </c>
      <c r="H156" s="167"/>
      <c r="I156" s="168"/>
      <c r="J156" s="168"/>
      <c r="K156" s="172"/>
    </row>
    <row r="157" spans="2:11" s="94" customFormat="1" x14ac:dyDescent="0.2">
      <c r="B157" s="89"/>
      <c r="C157" s="80"/>
      <c r="D157" s="90"/>
      <c r="E157" s="91"/>
      <c r="F157" s="87" t="s">
        <v>34</v>
      </c>
      <c r="G157" s="93"/>
      <c r="H157" s="190"/>
      <c r="I157" s="165"/>
      <c r="J157" s="165"/>
      <c r="K157" s="171"/>
    </row>
    <row r="158" spans="2:11" ht="17.25" customHeight="1" x14ac:dyDescent="0.2">
      <c r="B158" s="89">
        <v>2541</v>
      </c>
      <c r="C158" s="109" t="s">
        <v>398</v>
      </c>
      <c r="D158" s="96">
        <v>4</v>
      </c>
      <c r="E158" s="97">
        <v>1</v>
      </c>
      <c r="F158" s="87" t="s">
        <v>411</v>
      </c>
      <c r="G158" s="102" t="s">
        <v>413</v>
      </c>
      <c r="H158" s="167"/>
      <c r="I158" s="168"/>
      <c r="J158" s="168"/>
      <c r="K158" s="172"/>
    </row>
    <row r="159" spans="2:11" ht="27" customHeight="1" x14ac:dyDescent="0.2">
      <c r="B159" s="89">
        <v>2550</v>
      </c>
      <c r="C159" s="107" t="s">
        <v>398</v>
      </c>
      <c r="D159" s="90">
        <v>5</v>
      </c>
      <c r="E159" s="91">
        <v>0</v>
      </c>
      <c r="F159" s="92" t="s">
        <v>414</v>
      </c>
      <c r="G159" s="93" t="s">
        <v>415</v>
      </c>
      <c r="H159" s="167"/>
      <c r="I159" s="168"/>
      <c r="J159" s="168"/>
      <c r="K159" s="172"/>
    </row>
    <row r="160" spans="2:11" s="94" customFormat="1" x14ac:dyDescent="0.2">
      <c r="B160" s="89"/>
      <c r="C160" s="80"/>
      <c r="D160" s="90"/>
      <c r="E160" s="91"/>
      <c r="F160" s="87" t="s">
        <v>34</v>
      </c>
      <c r="G160" s="93"/>
      <c r="H160" s="190"/>
      <c r="I160" s="165"/>
      <c r="J160" s="165"/>
      <c r="K160" s="171"/>
    </row>
    <row r="161" spans="2:11" ht="40.5" customHeight="1" x14ac:dyDescent="0.2">
      <c r="B161" s="89">
        <v>2551</v>
      </c>
      <c r="C161" s="109" t="s">
        <v>398</v>
      </c>
      <c r="D161" s="96">
        <v>5</v>
      </c>
      <c r="E161" s="97">
        <v>1</v>
      </c>
      <c r="F161" s="87" t="s">
        <v>414</v>
      </c>
      <c r="G161" s="102" t="s">
        <v>416</v>
      </c>
      <c r="H161" s="167"/>
      <c r="I161" s="168"/>
      <c r="J161" s="168"/>
      <c r="K161" s="172"/>
    </row>
    <row r="162" spans="2:11" ht="31.5" customHeight="1" x14ac:dyDescent="0.2">
      <c r="B162" s="89">
        <v>2560</v>
      </c>
      <c r="C162" s="107" t="s">
        <v>398</v>
      </c>
      <c r="D162" s="90">
        <v>6</v>
      </c>
      <c r="E162" s="91">
        <v>0</v>
      </c>
      <c r="F162" s="92" t="s">
        <v>417</v>
      </c>
      <c r="G162" s="93" t="s">
        <v>418</v>
      </c>
      <c r="H162" s="168">
        <f>H164</f>
        <v>155000</v>
      </c>
      <c r="I162" s="168">
        <f>I164</f>
        <v>215000</v>
      </c>
      <c r="J162" s="168">
        <f>J164</f>
        <v>185000</v>
      </c>
      <c r="K162" s="168">
        <f>K164</f>
        <v>30000</v>
      </c>
    </row>
    <row r="163" spans="2:11" s="94" customFormat="1" x14ac:dyDescent="0.2">
      <c r="B163" s="89"/>
      <c r="C163" s="80"/>
      <c r="D163" s="90"/>
      <c r="E163" s="91"/>
      <c r="F163" s="87" t="s">
        <v>34</v>
      </c>
      <c r="G163" s="93"/>
      <c r="H163" s="190"/>
      <c r="I163" s="165"/>
      <c r="J163" s="165"/>
      <c r="K163" s="171"/>
    </row>
    <row r="164" spans="2:11" ht="30.75" customHeight="1" x14ac:dyDescent="0.2">
      <c r="B164" s="89">
        <v>2561</v>
      </c>
      <c r="C164" s="109" t="s">
        <v>398</v>
      </c>
      <c r="D164" s="96">
        <v>6</v>
      </c>
      <c r="E164" s="97">
        <v>1</v>
      </c>
      <c r="F164" s="87" t="s">
        <v>417</v>
      </c>
      <c r="G164" s="102" t="s">
        <v>419</v>
      </c>
      <c r="H164" s="167">
        <f>+J164-20000-10000</f>
        <v>155000</v>
      </c>
      <c r="I164" s="168">
        <f>J164+K164</f>
        <v>215000</v>
      </c>
      <c r="J164" s="168">
        <f>+'[1]Շրջակա միջ.'!$C$9+20000+10000</f>
        <v>185000</v>
      </c>
      <c r="K164" s="168">
        <v>30000</v>
      </c>
    </row>
    <row r="165" spans="2:11" s="30" customFormat="1" ht="60" customHeight="1" x14ac:dyDescent="0.25">
      <c r="B165" s="104">
        <v>2600</v>
      </c>
      <c r="C165" s="107" t="s">
        <v>420</v>
      </c>
      <c r="D165" s="90">
        <v>0</v>
      </c>
      <c r="E165" s="91">
        <v>0</v>
      </c>
      <c r="F165" s="108" t="s">
        <v>421</v>
      </c>
      <c r="G165" s="105" t="s">
        <v>422</v>
      </c>
      <c r="H165" s="187">
        <f>H167+H170+H173+H176+H179+H182</f>
        <v>129500</v>
      </c>
      <c r="I165" s="187">
        <f>I167+I170+I173+I176+I179+I182</f>
        <v>314500</v>
      </c>
      <c r="J165" s="187">
        <f>J167+J170+J173+J176+J179+J182</f>
        <v>129500</v>
      </c>
      <c r="K165" s="187">
        <f>K167+K170+K173+K176+K179+K182</f>
        <v>185000</v>
      </c>
    </row>
    <row r="166" spans="2:11" x14ac:dyDescent="0.2">
      <c r="B166" s="86"/>
      <c r="C166" s="80"/>
      <c r="D166" s="81"/>
      <c r="E166" s="82"/>
      <c r="F166" s="87" t="s">
        <v>6</v>
      </c>
      <c r="G166" s="88"/>
      <c r="H166" s="188"/>
      <c r="I166" s="189"/>
      <c r="J166" s="189"/>
      <c r="K166" s="169"/>
    </row>
    <row r="167" spans="2:11" ht="15.75" customHeight="1" x14ac:dyDescent="0.2">
      <c r="B167" s="89">
        <v>2610</v>
      </c>
      <c r="C167" s="107" t="s">
        <v>420</v>
      </c>
      <c r="D167" s="90">
        <v>1</v>
      </c>
      <c r="E167" s="91">
        <v>0</v>
      </c>
      <c r="F167" s="92" t="s">
        <v>423</v>
      </c>
      <c r="G167" s="93" t="s">
        <v>424</v>
      </c>
      <c r="H167" s="167"/>
      <c r="I167" s="168"/>
      <c r="J167" s="168"/>
      <c r="K167" s="172"/>
    </row>
    <row r="168" spans="2:11" s="94" customFormat="1" x14ac:dyDescent="0.2">
      <c r="B168" s="89"/>
      <c r="C168" s="80"/>
      <c r="D168" s="90"/>
      <c r="E168" s="91"/>
      <c r="F168" s="87" t="s">
        <v>34</v>
      </c>
      <c r="G168" s="93"/>
      <c r="H168" s="190"/>
      <c r="I168" s="165"/>
      <c r="J168" s="165"/>
      <c r="K168" s="171"/>
    </row>
    <row r="169" spans="2:11" ht="15.75" customHeight="1" x14ac:dyDescent="0.2">
      <c r="B169" s="89">
        <v>2611</v>
      </c>
      <c r="C169" s="109" t="s">
        <v>420</v>
      </c>
      <c r="D169" s="96">
        <v>1</v>
      </c>
      <c r="E169" s="97">
        <v>1</v>
      </c>
      <c r="F169" s="87" t="s">
        <v>425</v>
      </c>
      <c r="G169" s="102" t="s">
        <v>426</v>
      </c>
      <c r="H169" s="167"/>
      <c r="I169" s="168"/>
      <c r="J169" s="168"/>
      <c r="K169" s="172"/>
    </row>
    <row r="170" spans="2:11" ht="15" customHeight="1" x14ac:dyDescent="0.2">
      <c r="B170" s="89">
        <v>2620</v>
      </c>
      <c r="C170" s="107" t="s">
        <v>420</v>
      </c>
      <c r="D170" s="90">
        <v>2</v>
      </c>
      <c r="E170" s="91">
        <v>0</v>
      </c>
      <c r="F170" s="92" t="s">
        <v>427</v>
      </c>
      <c r="G170" s="93" t="s">
        <v>428</v>
      </c>
      <c r="H170" s="167"/>
      <c r="I170" s="189"/>
      <c r="J170" s="168"/>
      <c r="K170" s="172"/>
    </row>
    <row r="171" spans="2:11" s="94" customFormat="1" x14ac:dyDescent="0.2">
      <c r="B171" s="89"/>
      <c r="C171" s="80"/>
      <c r="D171" s="90"/>
      <c r="E171" s="91"/>
      <c r="F171" s="87" t="s">
        <v>34</v>
      </c>
      <c r="G171" s="93"/>
      <c r="H171" s="190"/>
      <c r="I171" s="165"/>
      <c r="J171" s="165"/>
      <c r="K171" s="171"/>
    </row>
    <row r="172" spans="2:11" ht="15.75" customHeight="1" x14ac:dyDescent="0.2">
      <c r="B172" s="89">
        <v>2621</v>
      </c>
      <c r="C172" s="109" t="s">
        <v>420</v>
      </c>
      <c r="D172" s="96">
        <v>2</v>
      </c>
      <c r="E172" s="97">
        <v>1</v>
      </c>
      <c r="F172" s="87" t="s">
        <v>427</v>
      </c>
      <c r="G172" s="102" t="s">
        <v>429</v>
      </c>
      <c r="H172" s="167"/>
      <c r="I172" s="168"/>
      <c r="J172" s="168"/>
      <c r="K172" s="172"/>
    </row>
    <row r="173" spans="2:11" ht="17.25" customHeight="1" x14ac:dyDescent="0.2">
      <c r="B173" s="89">
        <v>2630</v>
      </c>
      <c r="C173" s="107" t="s">
        <v>420</v>
      </c>
      <c r="D173" s="90">
        <v>3</v>
      </c>
      <c r="E173" s="91">
        <v>0</v>
      </c>
      <c r="F173" s="92" t="s">
        <v>430</v>
      </c>
      <c r="G173" s="93" t="s">
        <v>431</v>
      </c>
      <c r="H173" s="168">
        <f>H175</f>
        <v>22600</v>
      </c>
      <c r="I173" s="168">
        <f>I175</f>
        <v>57600</v>
      </c>
      <c r="J173" s="168">
        <f>J175</f>
        <v>22600</v>
      </c>
      <c r="K173" s="168">
        <f>K175</f>
        <v>35000</v>
      </c>
    </row>
    <row r="174" spans="2:11" s="94" customFormat="1" x14ac:dyDescent="0.2">
      <c r="B174" s="89"/>
      <c r="C174" s="80"/>
      <c r="D174" s="90"/>
      <c r="E174" s="91"/>
      <c r="F174" s="87" t="s">
        <v>34</v>
      </c>
      <c r="G174" s="93"/>
      <c r="H174" s="190"/>
      <c r="I174" s="165"/>
      <c r="J174" s="165"/>
      <c r="K174" s="171"/>
    </row>
    <row r="175" spans="2:11" ht="15.75" customHeight="1" x14ac:dyDescent="0.2">
      <c r="B175" s="89">
        <v>2631</v>
      </c>
      <c r="C175" s="109" t="s">
        <v>420</v>
      </c>
      <c r="D175" s="96">
        <v>3</v>
      </c>
      <c r="E175" s="97">
        <v>1</v>
      </c>
      <c r="F175" s="87" t="s">
        <v>432</v>
      </c>
      <c r="G175" s="111" t="s">
        <v>433</v>
      </c>
      <c r="H175" s="167">
        <f>+J175</f>
        <v>22600</v>
      </c>
      <c r="I175" s="168">
        <f>J175+K175</f>
        <v>57600</v>
      </c>
      <c r="J175" s="168">
        <f>+[1]Ջրամատակար.!$C$12</f>
        <v>22600</v>
      </c>
      <c r="K175" s="168">
        <v>35000</v>
      </c>
    </row>
    <row r="176" spans="2:11" ht="16.5" customHeight="1" x14ac:dyDescent="0.2">
      <c r="B176" s="89">
        <v>2640</v>
      </c>
      <c r="C176" s="107" t="s">
        <v>420</v>
      </c>
      <c r="D176" s="90">
        <v>4</v>
      </c>
      <c r="E176" s="91">
        <v>0</v>
      </c>
      <c r="F176" s="92" t="s">
        <v>434</v>
      </c>
      <c r="G176" s="93" t="s">
        <v>435</v>
      </c>
      <c r="H176" s="168">
        <f>H178</f>
        <v>71900</v>
      </c>
      <c r="I176" s="168">
        <f>I178</f>
        <v>96900</v>
      </c>
      <c r="J176" s="168">
        <f>J178</f>
        <v>71900</v>
      </c>
      <c r="K176" s="168">
        <f>K178</f>
        <v>25000</v>
      </c>
    </row>
    <row r="177" spans="2:11" s="94" customFormat="1" x14ac:dyDescent="0.2">
      <c r="B177" s="89"/>
      <c r="C177" s="80"/>
      <c r="D177" s="90"/>
      <c r="E177" s="91"/>
      <c r="F177" s="87" t="s">
        <v>34</v>
      </c>
      <c r="G177" s="93"/>
      <c r="H177" s="190"/>
      <c r="I177" s="165"/>
      <c r="J177" s="165"/>
      <c r="K177" s="171"/>
    </row>
    <row r="178" spans="2:11" ht="15.75" customHeight="1" x14ac:dyDescent="0.2">
      <c r="B178" s="89">
        <v>2641</v>
      </c>
      <c r="C178" s="109" t="s">
        <v>420</v>
      </c>
      <c r="D178" s="96">
        <v>4</v>
      </c>
      <c r="E178" s="97">
        <v>1</v>
      </c>
      <c r="F178" s="87" t="s">
        <v>436</v>
      </c>
      <c r="G178" s="102" t="s">
        <v>437</v>
      </c>
      <c r="H178" s="167">
        <f>+J178</f>
        <v>71900</v>
      </c>
      <c r="I178" s="168">
        <f>J178+K178</f>
        <v>96900</v>
      </c>
      <c r="J178" s="168">
        <f>+[1]Լուսավորություն!$C$10</f>
        <v>71900</v>
      </c>
      <c r="K178" s="168">
        <v>25000</v>
      </c>
    </row>
    <row r="179" spans="2:11" ht="54" customHeight="1" x14ac:dyDescent="0.2">
      <c r="B179" s="89">
        <v>2650</v>
      </c>
      <c r="C179" s="107" t="s">
        <v>420</v>
      </c>
      <c r="D179" s="90">
        <v>5</v>
      </c>
      <c r="E179" s="91">
        <v>0</v>
      </c>
      <c r="F179" s="92" t="s">
        <v>438</v>
      </c>
      <c r="G179" s="93" t="s">
        <v>439</v>
      </c>
      <c r="H179" s="167"/>
      <c r="I179" s="168"/>
      <c r="J179" s="168"/>
      <c r="K179" s="172"/>
    </row>
    <row r="180" spans="2:11" s="94" customFormat="1" x14ac:dyDescent="0.2">
      <c r="B180" s="89"/>
      <c r="C180" s="80"/>
      <c r="D180" s="90"/>
      <c r="E180" s="91"/>
      <c r="F180" s="87" t="s">
        <v>34</v>
      </c>
      <c r="G180" s="93"/>
      <c r="H180" s="190"/>
      <c r="I180" s="165"/>
      <c r="J180" s="165"/>
      <c r="K180" s="171"/>
    </row>
    <row r="181" spans="2:11" ht="42.75" customHeight="1" x14ac:dyDescent="0.2">
      <c r="B181" s="89">
        <v>2651</v>
      </c>
      <c r="C181" s="109" t="s">
        <v>420</v>
      </c>
      <c r="D181" s="96">
        <v>5</v>
      </c>
      <c r="E181" s="97">
        <v>1</v>
      </c>
      <c r="F181" s="87" t="s">
        <v>438</v>
      </c>
      <c r="G181" s="102" t="s">
        <v>440</v>
      </c>
      <c r="H181" s="167"/>
      <c r="I181" s="168"/>
      <c r="J181" s="168"/>
      <c r="K181" s="172"/>
    </row>
    <row r="182" spans="2:11" ht="41.25" customHeight="1" x14ac:dyDescent="0.2">
      <c r="B182" s="89">
        <v>2660</v>
      </c>
      <c r="C182" s="107" t="s">
        <v>420</v>
      </c>
      <c r="D182" s="90">
        <v>6</v>
      </c>
      <c r="E182" s="91">
        <v>0</v>
      </c>
      <c r="F182" s="92" t="s">
        <v>441</v>
      </c>
      <c r="G182" s="106" t="s">
        <v>442</v>
      </c>
      <c r="H182" s="168">
        <f>H184</f>
        <v>35000</v>
      </c>
      <c r="I182" s="168">
        <f>I184</f>
        <v>160000</v>
      </c>
      <c r="J182" s="168">
        <f>J184</f>
        <v>35000</v>
      </c>
      <c r="K182" s="168">
        <f>K184</f>
        <v>125000</v>
      </c>
    </row>
    <row r="183" spans="2:11" s="94" customFormat="1" ht="14.25" customHeight="1" x14ac:dyDescent="0.2">
      <c r="B183" s="89"/>
      <c r="C183" s="80"/>
      <c r="D183" s="90"/>
      <c r="E183" s="91"/>
      <c r="F183" s="87" t="s">
        <v>34</v>
      </c>
      <c r="G183" s="93"/>
      <c r="H183" s="190"/>
      <c r="I183" s="165"/>
      <c r="J183" s="165"/>
      <c r="K183" s="171"/>
    </row>
    <row r="184" spans="2:11" ht="30.75" customHeight="1" x14ac:dyDescent="0.2">
      <c r="B184" s="89">
        <v>2661</v>
      </c>
      <c r="C184" s="109" t="s">
        <v>420</v>
      </c>
      <c r="D184" s="96">
        <v>6</v>
      </c>
      <c r="E184" s="97">
        <v>1</v>
      </c>
      <c r="F184" s="87" t="s">
        <v>441</v>
      </c>
      <c r="G184" s="102" t="s">
        <v>443</v>
      </c>
      <c r="H184" s="167">
        <f>+J184</f>
        <v>35000</v>
      </c>
      <c r="I184" s="168">
        <f>J184+K184</f>
        <v>160000</v>
      </c>
      <c r="J184" s="168">
        <f>+'[1]Բնակարան. տնտես.'!$C$10</f>
        <v>35000</v>
      </c>
      <c r="K184" s="168">
        <v>125000</v>
      </c>
    </row>
    <row r="185" spans="2:11" s="30" customFormat="1" ht="48.75" customHeight="1" x14ac:dyDescent="0.25">
      <c r="B185" s="104">
        <v>2700</v>
      </c>
      <c r="C185" s="107" t="s">
        <v>444</v>
      </c>
      <c r="D185" s="90">
        <v>0</v>
      </c>
      <c r="E185" s="91">
        <v>0</v>
      </c>
      <c r="F185" s="108" t="s">
        <v>445</v>
      </c>
      <c r="G185" s="105" t="s">
        <v>446</v>
      </c>
      <c r="H185" s="214"/>
      <c r="I185" s="187"/>
      <c r="J185" s="187"/>
      <c r="K185" s="161"/>
    </row>
    <row r="186" spans="2:11" x14ac:dyDescent="0.2">
      <c r="B186" s="86"/>
      <c r="C186" s="80"/>
      <c r="D186" s="81"/>
      <c r="E186" s="82"/>
      <c r="F186" s="87" t="s">
        <v>6</v>
      </c>
      <c r="G186" s="88"/>
      <c r="H186" s="188"/>
      <c r="I186" s="189"/>
      <c r="J186" s="189"/>
      <c r="K186" s="169"/>
    </row>
    <row r="187" spans="2:11" ht="29.25" customHeight="1" x14ac:dyDescent="0.2">
      <c r="B187" s="89">
        <v>2710</v>
      </c>
      <c r="C187" s="107" t="s">
        <v>444</v>
      </c>
      <c r="D187" s="90">
        <v>1</v>
      </c>
      <c r="E187" s="91">
        <v>0</v>
      </c>
      <c r="F187" s="92" t="s">
        <v>447</v>
      </c>
      <c r="G187" s="93" t="s">
        <v>448</v>
      </c>
      <c r="H187" s="167"/>
      <c r="I187" s="168"/>
      <c r="J187" s="168"/>
      <c r="K187" s="172"/>
    </row>
    <row r="188" spans="2:11" s="94" customFormat="1" x14ac:dyDescent="0.2">
      <c r="B188" s="89"/>
      <c r="C188" s="80"/>
      <c r="D188" s="90"/>
      <c r="E188" s="91"/>
      <c r="F188" s="87" t="s">
        <v>34</v>
      </c>
      <c r="G188" s="93"/>
      <c r="H188" s="190"/>
      <c r="I188" s="165"/>
      <c r="J188" s="165"/>
      <c r="K188" s="171"/>
    </row>
    <row r="189" spans="2:11" ht="16.5" customHeight="1" x14ac:dyDescent="0.2">
      <c r="B189" s="89">
        <v>2711</v>
      </c>
      <c r="C189" s="109" t="s">
        <v>444</v>
      </c>
      <c r="D189" s="96">
        <v>1</v>
      </c>
      <c r="E189" s="97">
        <v>1</v>
      </c>
      <c r="F189" s="87" t="s">
        <v>449</v>
      </c>
      <c r="G189" s="102" t="s">
        <v>450</v>
      </c>
      <c r="H189" s="167"/>
      <c r="I189" s="168"/>
      <c r="J189" s="168"/>
      <c r="K189" s="172"/>
    </row>
    <row r="190" spans="2:11" ht="17.25" customHeight="1" x14ac:dyDescent="0.2">
      <c r="B190" s="89">
        <v>2712</v>
      </c>
      <c r="C190" s="109" t="s">
        <v>444</v>
      </c>
      <c r="D190" s="96">
        <v>1</v>
      </c>
      <c r="E190" s="97">
        <v>2</v>
      </c>
      <c r="F190" s="87" t="s">
        <v>451</v>
      </c>
      <c r="G190" s="102" t="s">
        <v>452</v>
      </c>
      <c r="H190" s="167"/>
      <c r="I190" s="168"/>
      <c r="J190" s="168"/>
      <c r="K190" s="172"/>
    </row>
    <row r="191" spans="2:11" ht="17.25" customHeight="1" x14ac:dyDescent="0.2">
      <c r="B191" s="89">
        <v>2713</v>
      </c>
      <c r="C191" s="109" t="s">
        <v>444</v>
      </c>
      <c r="D191" s="96">
        <v>1</v>
      </c>
      <c r="E191" s="97">
        <v>3</v>
      </c>
      <c r="F191" s="87" t="s">
        <v>453</v>
      </c>
      <c r="G191" s="102" t="s">
        <v>454</v>
      </c>
      <c r="H191" s="167"/>
      <c r="I191" s="168"/>
      <c r="J191" s="168"/>
      <c r="K191" s="172"/>
    </row>
    <row r="192" spans="2:11" ht="27.75" customHeight="1" x14ac:dyDescent="0.2">
      <c r="B192" s="89">
        <v>2720</v>
      </c>
      <c r="C192" s="107" t="s">
        <v>444</v>
      </c>
      <c r="D192" s="90">
        <v>2</v>
      </c>
      <c r="E192" s="91">
        <v>0</v>
      </c>
      <c r="F192" s="92" t="s">
        <v>455</v>
      </c>
      <c r="G192" s="93" t="s">
        <v>456</v>
      </c>
      <c r="H192" s="167"/>
      <c r="I192" s="168"/>
      <c r="J192" s="168"/>
      <c r="K192" s="172"/>
    </row>
    <row r="193" spans="2:11" s="94" customFormat="1" x14ac:dyDescent="0.2">
      <c r="B193" s="89"/>
      <c r="C193" s="80"/>
      <c r="D193" s="90"/>
      <c r="E193" s="91"/>
      <c r="F193" s="87" t="s">
        <v>34</v>
      </c>
      <c r="G193" s="93"/>
      <c r="H193" s="190"/>
      <c r="I193" s="165"/>
      <c r="J193" s="165"/>
      <c r="K193" s="171"/>
    </row>
    <row r="194" spans="2:11" ht="17.25" customHeight="1" x14ac:dyDescent="0.2">
      <c r="B194" s="89">
        <v>2721</v>
      </c>
      <c r="C194" s="109" t="s">
        <v>444</v>
      </c>
      <c r="D194" s="96">
        <v>2</v>
      </c>
      <c r="E194" s="97">
        <v>1</v>
      </c>
      <c r="F194" s="87" t="s">
        <v>457</v>
      </c>
      <c r="G194" s="102" t="s">
        <v>458</v>
      </c>
      <c r="H194" s="167"/>
      <c r="I194" s="168"/>
      <c r="J194" s="168"/>
      <c r="K194" s="172"/>
    </row>
    <row r="195" spans="2:11" ht="28.5" customHeight="1" x14ac:dyDescent="0.2">
      <c r="B195" s="89">
        <v>2722</v>
      </c>
      <c r="C195" s="109" t="s">
        <v>444</v>
      </c>
      <c r="D195" s="96">
        <v>2</v>
      </c>
      <c r="E195" s="97">
        <v>2</v>
      </c>
      <c r="F195" s="87" t="s">
        <v>459</v>
      </c>
      <c r="G195" s="102" t="s">
        <v>460</v>
      </c>
      <c r="H195" s="167"/>
      <c r="I195" s="168"/>
      <c r="J195" s="168"/>
      <c r="K195" s="172"/>
    </row>
    <row r="196" spans="2:11" ht="17.25" customHeight="1" x14ac:dyDescent="0.2">
      <c r="B196" s="89">
        <v>2723</v>
      </c>
      <c r="C196" s="109" t="s">
        <v>444</v>
      </c>
      <c r="D196" s="96">
        <v>2</v>
      </c>
      <c r="E196" s="97">
        <v>3</v>
      </c>
      <c r="F196" s="87" t="s">
        <v>461</v>
      </c>
      <c r="G196" s="102" t="s">
        <v>462</v>
      </c>
      <c r="H196" s="167"/>
      <c r="I196" s="168"/>
      <c r="J196" s="168"/>
      <c r="K196" s="172"/>
    </row>
    <row r="197" spans="2:11" ht="17.25" customHeight="1" x14ac:dyDescent="0.2">
      <c r="B197" s="89">
        <v>2724</v>
      </c>
      <c r="C197" s="109" t="s">
        <v>444</v>
      </c>
      <c r="D197" s="96">
        <v>2</v>
      </c>
      <c r="E197" s="97">
        <v>4</v>
      </c>
      <c r="F197" s="87" t="s">
        <v>463</v>
      </c>
      <c r="G197" s="102" t="s">
        <v>464</v>
      </c>
      <c r="H197" s="167"/>
      <c r="I197" s="168"/>
      <c r="J197" s="168"/>
      <c r="K197" s="172"/>
    </row>
    <row r="198" spans="2:11" ht="18" customHeight="1" x14ac:dyDescent="0.2">
      <c r="B198" s="89">
        <v>2730</v>
      </c>
      <c r="C198" s="107" t="s">
        <v>444</v>
      </c>
      <c r="D198" s="90">
        <v>3</v>
      </c>
      <c r="E198" s="91">
        <v>0</v>
      </c>
      <c r="F198" s="92" t="s">
        <v>465</v>
      </c>
      <c r="G198" s="93" t="s">
        <v>466</v>
      </c>
      <c r="H198" s="167"/>
      <c r="I198" s="168"/>
      <c r="J198" s="168"/>
      <c r="K198" s="172"/>
    </row>
    <row r="199" spans="2:11" s="94" customFormat="1" x14ac:dyDescent="0.2">
      <c r="B199" s="89"/>
      <c r="C199" s="80"/>
      <c r="D199" s="90"/>
      <c r="E199" s="91"/>
      <c r="F199" s="87" t="s">
        <v>34</v>
      </c>
      <c r="G199" s="93"/>
      <c r="H199" s="190"/>
      <c r="I199" s="165"/>
      <c r="J199" s="165"/>
      <c r="K199" s="171"/>
    </row>
    <row r="200" spans="2:11" ht="15" customHeight="1" x14ac:dyDescent="0.2">
      <c r="B200" s="89">
        <v>2731</v>
      </c>
      <c r="C200" s="109" t="s">
        <v>444</v>
      </c>
      <c r="D200" s="96">
        <v>3</v>
      </c>
      <c r="E200" s="97">
        <v>1</v>
      </c>
      <c r="F200" s="87" t="s">
        <v>467</v>
      </c>
      <c r="G200" s="98" t="s">
        <v>468</v>
      </c>
      <c r="H200" s="167"/>
      <c r="I200" s="168"/>
      <c r="J200" s="168"/>
      <c r="K200" s="172"/>
    </row>
    <row r="201" spans="2:11" ht="18" customHeight="1" x14ac:dyDescent="0.2">
      <c r="B201" s="89">
        <v>2732</v>
      </c>
      <c r="C201" s="109" t="s">
        <v>444</v>
      </c>
      <c r="D201" s="96">
        <v>3</v>
      </c>
      <c r="E201" s="97">
        <v>2</v>
      </c>
      <c r="F201" s="87" t="s">
        <v>469</v>
      </c>
      <c r="G201" s="98" t="s">
        <v>470</v>
      </c>
      <c r="H201" s="167"/>
      <c r="I201" s="168"/>
      <c r="J201" s="168"/>
      <c r="K201" s="172"/>
    </row>
    <row r="202" spans="2:11" ht="16.5" customHeight="1" x14ac:dyDescent="0.2">
      <c r="B202" s="89">
        <v>2733</v>
      </c>
      <c r="C202" s="109" t="s">
        <v>444</v>
      </c>
      <c r="D202" s="96">
        <v>3</v>
      </c>
      <c r="E202" s="97">
        <v>3</v>
      </c>
      <c r="F202" s="87" t="s">
        <v>471</v>
      </c>
      <c r="G202" s="98" t="s">
        <v>472</v>
      </c>
      <c r="H202" s="167"/>
      <c r="I202" s="168"/>
      <c r="J202" s="168"/>
      <c r="K202" s="172"/>
    </row>
    <row r="203" spans="2:11" ht="30" customHeight="1" x14ac:dyDescent="0.2">
      <c r="B203" s="89">
        <v>2734</v>
      </c>
      <c r="C203" s="109" t="s">
        <v>444</v>
      </c>
      <c r="D203" s="96">
        <v>3</v>
      </c>
      <c r="E203" s="97">
        <v>4</v>
      </c>
      <c r="F203" s="87" t="s">
        <v>473</v>
      </c>
      <c r="G203" s="98" t="s">
        <v>474</v>
      </c>
      <c r="H203" s="167"/>
      <c r="I203" s="168"/>
      <c r="J203" s="168"/>
      <c r="K203" s="172"/>
    </row>
    <row r="204" spans="2:11" ht="29.25" customHeight="1" x14ac:dyDescent="0.2">
      <c r="B204" s="89">
        <v>2740</v>
      </c>
      <c r="C204" s="107" t="s">
        <v>444</v>
      </c>
      <c r="D204" s="90">
        <v>4</v>
      </c>
      <c r="E204" s="91">
        <v>0</v>
      </c>
      <c r="F204" s="92" t="s">
        <v>475</v>
      </c>
      <c r="G204" s="93" t="s">
        <v>476</v>
      </c>
      <c r="H204" s="167"/>
      <c r="I204" s="168"/>
      <c r="J204" s="168"/>
      <c r="K204" s="172"/>
    </row>
    <row r="205" spans="2:11" s="94" customFormat="1" x14ac:dyDescent="0.2">
      <c r="B205" s="89"/>
      <c r="C205" s="80"/>
      <c r="D205" s="90"/>
      <c r="E205" s="91"/>
      <c r="F205" s="87" t="s">
        <v>34</v>
      </c>
      <c r="G205" s="93"/>
      <c r="H205" s="190"/>
      <c r="I205" s="165"/>
      <c r="J205" s="165"/>
      <c r="K205" s="171"/>
    </row>
    <row r="206" spans="2:11" ht="26.25" customHeight="1" x14ac:dyDescent="0.2">
      <c r="B206" s="89">
        <v>2741</v>
      </c>
      <c r="C206" s="109" t="s">
        <v>444</v>
      </c>
      <c r="D206" s="96">
        <v>4</v>
      </c>
      <c r="E206" s="97">
        <v>1</v>
      </c>
      <c r="F206" s="87" t="s">
        <v>475</v>
      </c>
      <c r="G206" s="102" t="s">
        <v>477</v>
      </c>
      <c r="H206" s="167"/>
      <c r="I206" s="168"/>
      <c r="J206" s="168"/>
      <c r="K206" s="172"/>
    </row>
    <row r="207" spans="2:11" ht="40.5" customHeight="1" x14ac:dyDescent="0.2">
      <c r="B207" s="89">
        <v>2750</v>
      </c>
      <c r="C207" s="107" t="s">
        <v>444</v>
      </c>
      <c r="D207" s="90">
        <v>5</v>
      </c>
      <c r="E207" s="91">
        <v>0</v>
      </c>
      <c r="F207" s="92" t="s">
        <v>478</v>
      </c>
      <c r="G207" s="93" t="s">
        <v>479</v>
      </c>
      <c r="H207" s="167"/>
      <c r="I207" s="168"/>
      <c r="J207" s="168"/>
      <c r="K207" s="172"/>
    </row>
    <row r="208" spans="2:11" s="94" customFormat="1" x14ac:dyDescent="0.2">
      <c r="B208" s="89"/>
      <c r="C208" s="80"/>
      <c r="D208" s="90"/>
      <c r="E208" s="91"/>
      <c r="F208" s="87" t="s">
        <v>34</v>
      </c>
      <c r="G208" s="93"/>
      <c r="H208" s="190"/>
      <c r="I208" s="165"/>
      <c r="J208" s="165"/>
      <c r="K208" s="171"/>
    </row>
    <row r="209" spans="2:11" ht="30" customHeight="1" x14ac:dyDescent="0.2">
      <c r="B209" s="89">
        <v>2751</v>
      </c>
      <c r="C209" s="109" t="s">
        <v>444</v>
      </c>
      <c r="D209" s="96">
        <v>5</v>
      </c>
      <c r="E209" s="97">
        <v>1</v>
      </c>
      <c r="F209" s="87" t="s">
        <v>478</v>
      </c>
      <c r="G209" s="102" t="s">
        <v>479</v>
      </c>
      <c r="H209" s="167"/>
      <c r="I209" s="168"/>
      <c r="J209" s="168"/>
      <c r="K209" s="172"/>
    </row>
    <row r="210" spans="2:11" ht="30" customHeight="1" x14ac:dyDescent="0.2">
      <c r="B210" s="89">
        <v>2760</v>
      </c>
      <c r="C210" s="107" t="s">
        <v>444</v>
      </c>
      <c r="D210" s="90">
        <v>6</v>
      </c>
      <c r="E210" s="91">
        <v>0</v>
      </c>
      <c r="F210" s="92" t="s">
        <v>480</v>
      </c>
      <c r="G210" s="93" t="s">
        <v>481</v>
      </c>
      <c r="H210" s="167"/>
      <c r="I210" s="168"/>
      <c r="J210" s="168"/>
      <c r="K210" s="172"/>
    </row>
    <row r="211" spans="2:11" s="94" customFormat="1" x14ac:dyDescent="0.2">
      <c r="B211" s="89"/>
      <c r="C211" s="80"/>
      <c r="D211" s="90"/>
      <c r="E211" s="91"/>
      <c r="F211" s="87" t="s">
        <v>34</v>
      </c>
      <c r="G211" s="93"/>
      <c r="H211" s="190"/>
      <c r="I211" s="165"/>
      <c r="J211" s="165"/>
      <c r="K211" s="171"/>
    </row>
    <row r="212" spans="2:11" ht="25.5" x14ac:dyDescent="0.2">
      <c r="B212" s="89">
        <v>2761</v>
      </c>
      <c r="C212" s="109" t="s">
        <v>444</v>
      </c>
      <c r="D212" s="96">
        <v>6</v>
      </c>
      <c r="E212" s="97">
        <v>1</v>
      </c>
      <c r="F212" s="87" t="s">
        <v>482</v>
      </c>
      <c r="G212" s="93"/>
      <c r="H212" s="167"/>
      <c r="I212" s="168"/>
      <c r="J212" s="168"/>
      <c r="K212" s="172"/>
    </row>
    <row r="213" spans="2:11" ht="28.5" customHeight="1" x14ac:dyDescent="0.2">
      <c r="B213" s="89">
        <v>2762</v>
      </c>
      <c r="C213" s="109" t="s">
        <v>444</v>
      </c>
      <c r="D213" s="96">
        <v>6</v>
      </c>
      <c r="E213" s="97">
        <v>2</v>
      </c>
      <c r="F213" s="87" t="s">
        <v>480</v>
      </c>
      <c r="G213" s="102" t="s">
        <v>483</v>
      </c>
      <c r="H213" s="167"/>
      <c r="I213" s="168"/>
      <c r="J213" s="168"/>
      <c r="K213" s="172"/>
    </row>
    <row r="214" spans="2:11" s="30" customFormat="1" ht="47.25" customHeight="1" x14ac:dyDescent="0.25">
      <c r="B214" s="104">
        <v>2800</v>
      </c>
      <c r="C214" s="107" t="s">
        <v>484</v>
      </c>
      <c r="D214" s="90">
        <v>0</v>
      </c>
      <c r="E214" s="91">
        <v>0</v>
      </c>
      <c r="F214" s="108" t="s">
        <v>485</v>
      </c>
      <c r="G214" s="105" t="s">
        <v>486</v>
      </c>
      <c r="H214" s="216">
        <f>H216+H219+H228+H233+H238+H241</f>
        <v>120500</v>
      </c>
      <c r="I214" s="187">
        <f>I216+I219+I228+I233+I238+I241</f>
        <v>120500</v>
      </c>
      <c r="J214" s="187">
        <f>J216+J219+J228+J233+J238+J241</f>
        <v>120500</v>
      </c>
      <c r="K214" s="161">
        <f>K216+K219+K228+K233+K238+K241</f>
        <v>0</v>
      </c>
    </row>
    <row r="215" spans="2:11" x14ac:dyDescent="0.2">
      <c r="B215" s="86"/>
      <c r="C215" s="80"/>
      <c r="D215" s="81"/>
      <c r="E215" s="82"/>
      <c r="F215" s="87" t="s">
        <v>6</v>
      </c>
      <c r="G215" s="88"/>
      <c r="H215" s="188"/>
      <c r="I215" s="189"/>
      <c r="J215" s="189"/>
      <c r="K215" s="169"/>
    </row>
    <row r="216" spans="2:11" ht="17.25" customHeight="1" x14ac:dyDescent="0.2">
      <c r="B216" s="89">
        <v>2810</v>
      </c>
      <c r="C216" s="109" t="s">
        <v>484</v>
      </c>
      <c r="D216" s="96">
        <v>1</v>
      </c>
      <c r="E216" s="97">
        <v>0</v>
      </c>
      <c r="F216" s="92" t="s">
        <v>487</v>
      </c>
      <c r="G216" s="93" t="s">
        <v>488</v>
      </c>
      <c r="H216" s="167"/>
      <c r="I216" s="168"/>
      <c r="J216" s="168"/>
      <c r="K216" s="172"/>
    </row>
    <row r="217" spans="2:11" s="94" customFormat="1" x14ac:dyDescent="0.2">
      <c r="B217" s="89"/>
      <c r="C217" s="80"/>
      <c r="D217" s="90"/>
      <c r="E217" s="91"/>
      <c r="F217" s="87" t="s">
        <v>34</v>
      </c>
      <c r="G217" s="93"/>
      <c r="H217" s="190"/>
      <c r="I217" s="165"/>
      <c r="J217" s="165"/>
      <c r="K217" s="171"/>
    </row>
    <row r="218" spans="2:11" ht="16.5" customHeight="1" x14ac:dyDescent="0.2">
      <c r="B218" s="89">
        <v>2811</v>
      </c>
      <c r="C218" s="109" t="s">
        <v>484</v>
      </c>
      <c r="D218" s="96">
        <v>1</v>
      </c>
      <c r="E218" s="97">
        <v>1</v>
      </c>
      <c r="F218" s="87" t="s">
        <v>487</v>
      </c>
      <c r="G218" s="102" t="s">
        <v>489</v>
      </c>
      <c r="H218" s="167"/>
      <c r="I218" s="168"/>
      <c r="J218" s="168"/>
      <c r="K218" s="172"/>
    </row>
    <row r="219" spans="2:11" ht="15.75" customHeight="1" x14ac:dyDescent="0.2">
      <c r="B219" s="89">
        <v>2820</v>
      </c>
      <c r="C219" s="107" t="s">
        <v>484</v>
      </c>
      <c r="D219" s="90">
        <v>2</v>
      </c>
      <c r="E219" s="91">
        <v>0</v>
      </c>
      <c r="F219" s="92" t="s">
        <v>490</v>
      </c>
      <c r="G219" s="93" t="s">
        <v>491</v>
      </c>
      <c r="H219" s="217">
        <f>H223+H224+H222</f>
        <v>120500</v>
      </c>
      <c r="I219" s="168">
        <f>I223+I224+I222</f>
        <v>120500</v>
      </c>
      <c r="J219" s="168">
        <f>J223+J224+J222</f>
        <v>120500</v>
      </c>
      <c r="K219" s="172">
        <f>K223+K224+K222</f>
        <v>0</v>
      </c>
    </row>
    <row r="220" spans="2:11" s="94" customFormat="1" x14ac:dyDescent="0.2">
      <c r="B220" s="89"/>
      <c r="C220" s="80"/>
      <c r="D220" s="90"/>
      <c r="E220" s="91"/>
      <c r="F220" s="87" t="s">
        <v>34</v>
      </c>
      <c r="G220" s="93"/>
      <c r="H220" s="190"/>
      <c r="I220" s="165"/>
      <c r="J220" s="165"/>
      <c r="K220" s="171"/>
    </row>
    <row r="221" spans="2:11" x14ac:dyDescent="0.2">
      <c r="B221" s="89">
        <v>2821</v>
      </c>
      <c r="C221" s="109" t="s">
        <v>484</v>
      </c>
      <c r="D221" s="96">
        <v>2</v>
      </c>
      <c r="E221" s="97">
        <v>1</v>
      </c>
      <c r="F221" s="87" t="s">
        <v>492</v>
      </c>
      <c r="G221" s="93"/>
      <c r="H221" s="167"/>
      <c r="I221" s="168"/>
      <c r="J221" s="168"/>
      <c r="K221" s="172"/>
    </row>
    <row r="222" spans="2:11" x14ac:dyDescent="0.2">
      <c r="B222" s="89">
        <v>2822</v>
      </c>
      <c r="C222" s="109" t="s">
        <v>484</v>
      </c>
      <c r="D222" s="96">
        <v>2</v>
      </c>
      <c r="E222" s="97">
        <v>2</v>
      </c>
      <c r="F222" s="87" t="s">
        <v>493</v>
      </c>
      <c r="G222" s="93"/>
      <c r="H222" s="167"/>
      <c r="I222" s="168"/>
      <c r="J222" s="168"/>
      <c r="K222" s="172"/>
    </row>
    <row r="223" spans="2:11" ht="16.5" customHeight="1" x14ac:dyDescent="0.2">
      <c r="B223" s="89">
        <v>2823</v>
      </c>
      <c r="C223" s="109" t="s">
        <v>484</v>
      </c>
      <c r="D223" s="96">
        <v>2</v>
      </c>
      <c r="E223" s="97">
        <v>3</v>
      </c>
      <c r="F223" s="87" t="s">
        <v>494</v>
      </c>
      <c r="G223" s="102" t="s">
        <v>495</v>
      </c>
      <c r="H223" s="167">
        <f>+J223</f>
        <v>88000</v>
      </c>
      <c r="I223" s="168">
        <f>J223+K223</f>
        <v>88000</v>
      </c>
      <c r="J223" s="168">
        <f>+'[1]Մշակ. տուն'!$C$8</f>
        <v>88000</v>
      </c>
      <c r="K223" s="172">
        <f>[2]sheet1!AU23</f>
        <v>0</v>
      </c>
    </row>
    <row r="224" spans="2:11" x14ac:dyDescent="0.2">
      <c r="B224" s="89">
        <v>2824</v>
      </c>
      <c r="C224" s="109" t="s">
        <v>484</v>
      </c>
      <c r="D224" s="96">
        <v>2</v>
      </c>
      <c r="E224" s="97">
        <v>4</v>
      </c>
      <c r="F224" s="87" t="s">
        <v>496</v>
      </c>
      <c r="G224" s="102"/>
      <c r="H224" s="167">
        <f>+J224</f>
        <v>32500</v>
      </c>
      <c r="I224" s="168">
        <f>J224+K224</f>
        <v>32500</v>
      </c>
      <c r="J224" s="168">
        <f>+'[1]Մշակ. միջոցառում'!$C$13</f>
        <v>32500</v>
      </c>
      <c r="K224" s="172">
        <f>[2]sheet1!AU26</f>
        <v>0</v>
      </c>
    </row>
    <row r="225" spans="2:11" x14ac:dyDescent="0.2">
      <c r="B225" s="89">
        <v>2825</v>
      </c>
      <c r="C225" s="109" t="s">
        <v>484</v>
      </c>
      <c r="D225" s="96">
        <v>2</v>
      </c>
      <c r="E225" s="97">
        <v>5</v>
      </c>
      <c r="F225" s="87" t="s">
        <v>497</v>
      </c>
      <c r="G225" s="102"/>
      <c r="H225" s="167"/>
      <c r="I225" s="168"/>
      <c r="J225" s="168"/>
      <c r="K225" s="172"/>
    </row>
    <row r="226" spans="2:11" x14ac:dyDescent="0.2">
      <c r="B226" s="89">
        <v>2826</v>
      </c>
      <c r="C226" s="109" t="s">
        <v>484</v>
      </c>
      <c r="D226" s="96">
        <v>2</v>
      </c>
      <c r="E226" s="97">
        <v>6</v>
      </c>
      <c r="F226" s="87" t="s">
        <v>498</v>
      </c>
      <c r="G226" s="102"/>
      <c r="H226" s="167"/>
      <c r="I226" s="168"/>
      <c r="J226" s="168"/>
      <c r="K226" s="172"/>
    </row>
    <row r="227" spans="2:11" ht="29.25" customHeight="1" x14ac:dyDescent="0.2">
      <c r="B227" s="89">
        <v>2827</v>
      </c>
      <c r="C227" s="109" t="s">
        <v>484</v>
      </c>
      <c r="D227" s="96">
        <v>2</v>
      </c>
      <c r="E227" s="97">
        <v>7</v>
      </c>
      <c r="F227" s="87" t="s">
        <v>499</v>
      </c>
      <c r="G227" s="102"/>
      <c r="H227" s="167"/>
      <c r="I227" s="168"/>
      <c r="J227" s="168"/>
      <c r="K227" s="172"/>
    </row>
    <row r="228" spans="2:11" ht="29.25" customHeight="1" x14ac:dyDescent="0.2">
      <c r="B228" s="89">
        <v>2830</v>
      </c>
      <c r="C228" s="107" t="s">
        <v>484</v>
      </c>
      <c r="D228" s="90">
        <v>3</v>
      </c>
      <c r="E228" s="91">
        <v>0</v>
      </c>
      <c r="F228" s="92" t="s">
        <v>500</v>
      </c>
      <c r="G228" s="106" t="s">
        <v>501</v>
      </c>
      <c r="H228" s="167"/>
      <c r="I228" s="168"/>
      <c r="J228" s="168"/>
      <c r="K228" s="172"/>
    </row>
    <row r="229" spans="2:11" s="94" customFormat="1" x14ac:dyDescent="0.2">
      <c r="B229" s="89"/>
      <c r="C229" s="80"/>
      <c r="D229" s="90"/>
      <c r="E229" s="91"/>
      <c r="F229" s="87" t="s">
        <v>34</v>
      </c>
      <c r="G229" s="93"/>
      <c r="H229" s="190"/>
      <c r="I229" s="165"/>
      <c r="J229" s="165"/>
      <c r="K229" s="171"/>
    </row>
    <row r="230" spans="2:11" x14ac:dyDescent="0.2">
      <c r="B230" s="89">
        <v>2831</v>
      </c>
      <c r="C230" s="109" t="s">
        <v>484</v>
      </c>
      <c r="D230" s="96">
        <v>3</v>
      </c>
      <c r="E230" s="97">
        <v>1</v>
      </c>
      <c r="F230" s="87" t="s">
        <v>502</v>
      </c>
      <c r="G230" s="106"/>
      <c r="H230" s="167"/>
      <c r="I230" s="168"/>
      <c r="J230" s="168"/>
      <c r="K230" s="172"/>
    </row>
    <row r="231" spans="2:11" ht="15.75" customHeight="1" x14ac:dyDescent="0.2">
      <c r="B231" s="89">
        <v>2832</v>
      </c>
      <c r="C231" s="109" t="s">
        <v>484</v>
      </c>
      <c r="D231" s="96">
        <v>3</v>
      </c>
      <c r="E231" s="97">
        <v>2</v>
      </c>
      <c r="F231" s="87" t="s">
        <v>503</v>
      </c>
      <c r="G231" s="106"/>
      <c r="H231" s="167"/>
      <c r="I231" s="168"/>
      <c r="J231" s="168"/>
      <c r="K231" s="172"/>
    </row>
    <row r="232" spans="2:11" ht="15.75" customHeight="1" x14ac:dyDescent="0.2">
      <c r="B232" s="89">
        <v>2833</v>
      </c>
      <c r="C232" s="109" t="s">
        <v>484</v>
      </c>
      <c r="D232" s="96">
        <v>3</v>
      </c>
      <c r="E232" s="97">
        <v>3</v>
      </c>
      <c r="F232" s="87" t="s">
        <v>504</v>
      </c>
      <c r="G232" s="102" t="s">
        <v>505</v>
      </c>
      <c r="H232" s="167"/>
      <c r="I232" s="168"/>
      <c r="J232" s="168"/>
      <c r="K232" s="172"/>
    </row>
    <row r="233" spans="2:11" ht="14.25" customHeight="1" x14ac:dyDescent="0.2">
      <c r="B233" s="89">
        <v>2840</v>
      </c>
      <c r="C233" s="107" t="s">
        <v>484</v>
      </c>
      <c r="D233" s="90">
        <v>4</v>
      </c>
      <c r="E233" s="91">
        <v>0</v>
      </c>
      <c r="F233" s="92" t="s">
        <v>506</v>
      </c>
      <c r="G233" s="106" t="s">
        <v>507</v>
      </c>
      <c r="H233" s="167"/>
      <c r="I233" s="168"/>
      <c r="J233" s="168"/>
      <c r="K233" s="172"/>
    </row>
    <row r="234" spans="2:11" s="94" customFormat="1" x14ac:dyDescent="0.2">
      <c r="B234" s="89"/>
      <c r="C234" s="80"/>
      <c r="D234" s="90"/>
      <c r="E234" s="91"/>
      <c r="F234" s="87" t="s">
        <v>34</v>
      </c>
      <c r="G234" s="93"/>
      <c r="H234" s="190"/>
      <c r="I234" s="165"/>
      <c r="J234" s="165"/>
      <c r="K234" s="171"/>
    </row>
    <row r="235" spans="2:11" ht="14.25" customHeight="1" x14ac:dyDescent="0.2">
      <c r="B235" s="89">
        <v>2841</v>
      </c>
      <c r="C235" s="109" t="s">
        <v>484</v>
      </c>
      <c r="D235" s="96">
        <v>4</v>
      </c>
      <c r="E235" s="97">
        <v>1</v>
      </c>
      <c r="F235" s="87" t="s">
        <v>508</v>
      </c>
      <c r="G235" s="106"/>
      <c r="H235" s="167"/>
      <c r="I235" s="168"/>
      <c r="J235" s="168"/>
      <c r="K235" s="172"/>
    </row>
    <row r="236" spans="2:11" ht="29.25" customHeight="1" x14ac:dyDescent="0.2">
      <c r="B236" s="89">
        <v>2842</v>
      </c>
      <c r="C236" s="109" t="s">
        <v>484</v>
      </c>
      <c r="D236" s="96">
        <v>4</v>
      </c>
      <c r="E236" s="97">
        <v>2</v>
      </c>
      <c r="F236" s="87" t="s">
        <v>509</v>
      </c>
      <c r="G236" s="106"/>
      <c r="H236" s="167"/>
      <c r="I236" s="168"/>
      <c r="J236" s="168"/>
      <c r="K236" s="172"/>
    </row>
    <row r="237" spans="2:11" ht="30" customHeight="1" x14ac:dyDescent="0.2">
      <c r="B237" s="89">
        <v>2843</v>
      </c>
      <c r="C237" s="109" t="s">
        <v>484</v>
      </c>
      <c r="D237" s="96">
        <v>4</v>
      </c>
      <c r="E237" s="97">
        <v>3</v>
      </c>
      <c r="F237" s="87" t="s">
        <v>506</v>
      </c>
      <c r="G237" s="102" t="s">
        <v>510</v>
      </c>
      <c r="H237" s="167"/>
      <c r="I237" s="168"/>
      <c r="J237" s="168"/>
      <c r="K237" s="172"/>
    </row>
    <row r="238" spans="2:11" ht="26.25" customHeight="1" x14ac:dyDescent="0.2">
      <c r="B238" s="89">
        <v>2850</v>
      </c>
      <c r="C238" s="107" t="s">
        <v>484</v>
      </c>
      <c r="D238" s="90">
        <v>5</v>
      </c>
      <c r="E238" s="91">
        <v>0</v>
      </c>
      <c r="F238" s="112" t="s">
        <v>511</v>
      </c>
      <c r="G238" s="106" t="s">
        <v>512</v>
      </c>
      <c r="H238" s="167"/>
      <c r="I238" s="168"/>
      <c r="J238" s="168"/>
      <c r="K238" s="172"/>
    </row>
    <row r="239" spans="2:11" s="94" customFormat="1" x14ac:dyDescent="0.2">
      <c r="B239" s="89"/>
      <c r="C239" s="80"/>
      <c r="D239" s="90"/>
      <c r="E239" s="91"/>
      <c r="F239" s="87" t="s">
        <v>34</v>
      </c>
      <c r="G239" s="93"/>
      <c r="H239" s="190"/>
      <c r="I239" s="165"/>
      <c r="J239" s="165"/>
      <c r="K239" s="171"/>
    </row>
    <row r="240" spans="2:11" ht="43.5" customHeight="1" x14ac:dyDescent="0.2">
      <c r="B240" s="89">
        <v>2851</v>
      </c>
      <c r="C240" s="107" t="s">
        <v>484</v>
      </c>
      <c r="D240" s="90">
        <v>5</v>
      </c>
      <c r="E240" s="91">
        <v>1</v>
      </c>
      <c r="F240" s="113" t="s">
        <v>511</v>
      </c>
      <c r="G240" s="102" t="s">
        <v>513</v>
      </c>
      <c r="H240" s="167"/>
      <c r="I240" s="168"/>
      <c r="J240" s="168"/>
      <c r="K240" s="172"/>
    </row>
    <row r="241" spans="2:11" ht="27" customHeight="1" x14ac:dyDescent="0.2">
      <c r="B241" s="89">
        <v>2860</v>
      </c>
      <c r="C241" s="107" t="s">
        <v>484</v>
      </c>
      <c r="D241" s="90">
        <v>6</v>
      </c>
      <c r="E241" s="91">
        <v>0</v>
      </c>
      <c r="F241" s="112" t="s">
        <v>514</v>
      </c>
      <c r="G241" s="106" t="s">
        <v>515</v>
      </c>
      <c r="H241" s="167"/>
      <c r="I241" s="168"/>
      <c r="J241" s="168"/>
      <c r="K241" s="172"/>
    </row>
    <row r="242" spans="2:11" s="94" customFormat="1" x14ac:dyDescent="0.2">
      <c r="B242" s="89"/>
      <c r="C242" s="80"/>
      <c r="D242" s="90"/>
      <c r="E242" s="91"/>
      <c r="F242" s="87" t="s">
        <v>34</v>
      </c>
      <c r="G242" s="93"/>
      <c r="H242" s="190"/>
      <c r="I242" s="165"/>
      <c r="J242" s="165"/>
      <c r="K242" s="171"/>
    </row>
    <row r="243" spans="2:11" ht="30" customHeight="1" x14ac:dyDescent="0.2">
      <c r="B243" s="89">
        <v>2861</v>
      </c>
      <c r="C243" s="109" t="s">
        <v>484</v>
      </c>
      <c r="D243" s="96">
        <v>6</v>
      </c>
      <c r="E243" s="97">
        <v>1</v>
      </c>
      <c r="F243" s="113" t="s">
        <v>514</v>
      </c>
      <c r="G243" s="102" t="s">
        <v>516</v>
      </c>
      <c r="H243" s="167"/>
      <c r="I243" s="168"/>
      <c r="J243" s="168"/>
      <c r="K243" s="172"/>
    </row>
    <row r="244" spans="2:11" s="30" customFormat="1" ht="48" customHeight="1" x14ac:dyDescent="0.25">
      <c r="B244" s="104">
        <v>2900</v>
      </c>
      <c r="C244" s="107" t="s">
        <v>517</v>
      </c>
      <c r="D244" s="90">
        <v>0</v>
      </c>
      <c r="E244" s="91">
        <v>0</v>
      </c>
      <c r="F244" s="108" t="s">
        <v>518</v>
      </c>
      <c r="G244" s="105" t="s">
        <v>519</v>
      </c>
      <c r="H244" s="214">
        <f>H246+H250+H254+H258+H262+H266+H269+H272</f>
        <v>570000</v>
      </c>
      <c r="I244" s="187">
        <f>I246+I250+I254+I258+I262+I266+I269+I272</f>
        <v>705000</v>
      </c>
      <c r="J244" s="187">
        <f>J246+J250+J254+J258+J262+J266+J269+J272</f>
        <v>570000</v>
      </c>
      <c r="K244" s="187">
        <f>K246+K250+K254+K258+K262+K266+K269+K272</f>
        <v>135000</v>
      </c>
    </row>
    <row r="245" spans="2:11" x14ac:dyDescent="0.2">
      <c r="B245" s="86"/>
      <c r="C245" s="80"/>
      <c r="D245" s="81"/>
      <c r="E245" s="82"/>
      <c r="F245" s="87" t="s">
        <v>6</v>
      </c>
      <c r="G245" s="88"/>
      <c r="H245" s="188"/>
      <c r="I245" s="189"/>
      <c r="J245" s="189"/>
      <c r="K245" s="169"/>
    </row>
    <row r="246" spans="2:11" ht="30.75" customHeight="1" x14ac:dyDescent="0.2">
      <c r="B246" s="89">
        <v>2910</v>
      </c>
      <c r="C246" s="107" t="s">
        <v>517</v>
      </c>
      <c r="D246" s="90">
        <v>1</v>
      </c>
      <c r="E246" s="91">
        <v>0</v>
      </c>
      <c r="F246" s="92" t="s">
        <v>520</v>
      </c>
      <c r="G246" s="93" t="s">
        <v>521</v>
      </c>
      <c r="H246" s="167">
        <f>H248+H249</f>
        <v>380000</v>
      </c>
      <c r="I246" s="168">
        <f>I248+I249</f>
        <v>515000</v>
      </c>
      <c r="J246" s="168">
        <f>J248+J249</f>
        <v>380000</v>
      </c>
      <c r="K246" s="168">
        <f>K248+K249</f>
        <v>135000</v>
      </c>
    </row>
    <row r="247" spans="2:11" s="94" customFormat="1" x14ac:dyDescent="0.2">
      <c r="B247" s="89"/>
      <c r="C247" s="80"/>
      <c r="D247" s="90"/>
      <c r="E247" s="91"/>
      <c r="F247" s="87" t="s">
        <v>34</v>
      </c>
      <c r="G247" s="93"/>
      <c r="H247" s="190"/>
      <c r="I247" s="165"/>
      <c r="J247" s="165"/>
      <c r="K247" s="171"/>
    </row>
    <row r="248" spans="2:11" ht="17.25" customHeight="1" x14ac:dyDescent="0.2">
      <c r="B248" s="89">
        <v>2911</v>
      </c>
      <c r="C248" s="109" t="s">
        <v>517</v>
      </c>
      <c r="D248" s="96">
        <v>1</v>
      </c>
      <c r="E248" s="97">
        <v>1</v>
      </c>
      <c r="F248" s="87" t="s">
        <v>522</v>
      </c>
      <c r="G248" s="102" t="s">
        <v>523</v>
      </c>
      <c r="H248" s="167">
        <f>+J248</f>
        <v>380000</v>
      </c>
      <c r="I248" s="168">
        <f>J248+K248</f>
        <v>515000</v>
      </c>
      <c r="J248" s="168">
        <f>+[1]Նախադպրոց.!$C$7</f>
        <v>380000</v>
      </c>
      <c r="K248" s="168">
        <v>135000</v>
      </c>
    </row>
    <row r="249" spans="2:11" ht="17.25" customHeight="1" x14ac:dyDescent="0.2">
      <c r="B249" s="89">
        <v>2912</v>
      </c>
      <c r="C249" s="109" t="s">
        <v>517</v>
      </c>
      <c r="D249" s="96">
        <v>1</v>
      </c>
      <c r="E249" s="97">
        <v>2</v>
      </c>
      <c r="F249" s="87" t="s">
        <v>524</v>
      </c>
      <c r="G249" s="102" t="s">
        <v>525</v>
      </c>
      <c r="H249" s="167"/>
      <c r="I249" s="168"/>
      <c r="J249" s="168"/>
      <c r="K249" s="172"/>
    </row>
    <row r="250" spans="2:11" ht="17.25" customHeight="1" x14ac:dyDescent="0.2">
      <c r="B250" s="89">
        <v>2920</v>
      </c>
      <c r="C250" s="107" t="s">
        <v>517</v>
      </c>
      <c r="D250" s="90">
        <v>2</v>
      </c>
      <c r="E250" s="91">
        <v>0</v>
      </c>
      <c r="F250" s="92" t="s">
        <v>526</v>
      </c>
      <c r="G250" s="93" t="s">
        <v>527</v>
      </c>
      <c r="H250" s="167"/>
      <c r="I250" s="168"/>
      <c r="J250" s="168"/>
      <c r="K250" s="172"/>
    </row>
    <row r="251" spans="2:11" s="94" customFormat="1" x14ac:dyDescent="0.2">
      <c r="B251" s="89"/>
      <c r="C251" s="80"/>
      <c r="D251" s="90"/>
      <c r="E251" s="91"/>
      <c r="F251" s="87" t="s">
        <v>34</v>
      </c>
      <c r="G251" s="93"/>
      <c r="H251" s="190"/>
      <c r="I251" s="165"/>
      <c r="J251" s="165"/>
      <c r="K251" s="171"/>
    </row>
    <row r="252" spans="2:11" ht="16.5" customHeight="1" x14ac:dyDescent="0.2">
      <c r="B252" s="89">
        <v>2921</v>
      </c>
      <c r="C252" s="109" t="s">
        <v>517</v>
      </c>
      <c r="D252" s="96">
        <v>2</v>
      </c>
      <c r="E252" s="97">
        <v>1</v>
      </c>
      <c r="F252" s="87" t="s">
        <v>528</v>
      </c>
      <c r="G252" s="102" t="s">
        <v>529</v>
      </c>
      <c r="H252" s="167"/>
      <c r="I252" s="168"/>
      <c r="J252" s="168"/>
      <c r="K252" s="172"/>
    </row>
    <row r="253" spans="2:11" ht="16.5" customHeight="1" x14ac:dyDescent="0.2">
      <c r="B253" s="89">
        <v>2922</v>
      </c>
      <c r="C253" s="109" t="s">
        <v>517</v>
      </c>
      <c r="D253" s="96">
        <v>2</v>
      </c>
      <c r="E253" s="97">
        <v>2</v>
      </c>
      <c r="F253" s="87" t="s">
        <v>530</v>
      </c>
      <c r="G253" s="102" t="s">
        <v>531</v>
      </c>
      <c r="H253" s="167"/>
      <c r="I253" s="168"/>
      <c r="J253" s="168"/>
      <c r="K253" s="172"/>
    </row>
    <row r="254" spans="2:11" ht="41.25" customHeight="1" x14ac:dyDescent="0.2">
      <c r="B254" s="89">
        <v>2930</v>
      </c>
      <c r="C254" s="107" t="s">
        <v>517</v>
      </c>
      <c r="D254" s="90">
        <v>3</v>
      </c>
      <c r="E254" s="91">
        <v>0</v>
      </c>
      <c r="F254" s="92" t="s">
        <v>532</v>
      </c>
      <c r="G254" s="93" t="s">
        <v>533</v>
      </c>
      <c r="H254" s="167"/>
      <c r="I254" s="168"/>
      <c r="J254" s="168"/>
      <c r="K254" s="172"/>
    </row>
    <row r="255" spans="2:11" s="94" customFormat="1" x14ac:dyDescent="0.2">
      <c r="B255" s="89"/>
      <c r="C255" s="80"/>
      <c r="D255" s="90"/>
      <c r="E255" s="91"/>
      <c r="F255" s="87" t="s">
        <v>34</v>
      </c>
      <c r="G255" s="93"/>
      <c r="H255" s="190"/>
      <c r="I255" s="165"/>
      <c r="J255" s="165"/>
      <c r="K255" s="171"/>
    </row>
    <row r="256" spans="2:11" ht="29.25" customHeight="1" x14ac:dyDescent="0.2">
      <c r="B256" s="89">
        <v>2931</v>
      </c>
      <c r="C256" s="109" t="s">
        <v>517</v>
      </c>
      <c r="D256" s="96">
        <v>3</v>
      </c>
      <c r="E256" s="97">
        <v>1</v>
      </c>
      <c r="F256" s="87" t="s">
        <v>534</v>
      </c>
      <c r="G256" s="102" t="s">
        <v>535</v>
      </c>
      <c r="H256" s="167"/>
      <c r="I256" s="168"/>
      <c r="J256" s="168"/>
      <c r="K256" s="172"/>
    </row>
    <row r="257" spans="2:11" x14ac:dyDescent="0.2">
      <c r="B257" s="89">
        <v>2932</v>
      </c>
      <c r="C257" s="109" t="s">
        <v>517</v>
      </c>
      <c r="D257" s="96">
        <v>3</v>
      </c>
      <c r="E257" s="97">
        <v>2</v>
      </c>
      <c r="F257" s="87" t="s">
        <v>536</v>
      </c>
      <c r="G257" s="102"/>
      <c r="H257" s="167"/>
      <c r="I257" s="168"/>
      <c r="J257" s="168"/>
      <c r="K257" s="172"/>
    </row>
    <row r="258" spans="2:11" ht="15.75" customHeight="1" x14ac:dyDescent="0.2">
      <c r="B258" s="89">
        <v>2940</v>
      </c>
      <c r="C258" s="107" t="s">
        <v>517</v>
      </c>
      <c r="D258" s="90">
        <v>4</v>
      </c>
      <c r="E258" s="91">
        <v>0</v>
      </c>
      <c r="F258" s="92" t="s">
        <v>537</v>
      </c>
      <c r="G258" s="93" t="s">
        <v>538</v>
      </c>
      <c r="H258" s="167"/>
      <c r="I258" s="168"/>
      <c r="J258" s="168"/>
      <c r="K258" s="172"/>
    </row>
    <row r="259" spans="2:11" s="94" customFormat="1" x14ac:dyDescent="0.2">
      <c r="B259" s="89"/>
      <c r="C259" s="80"/>
      <c r="D259" s="90"/>
      <c r="E259" s="91"/>
      <c r="F259" s="87" t="s">
        <v>34</v>
      </c>
      <c r="G259" s="93"/>
      <c r="H259" s="190"/>
      <c r="I259" s="165"/>
      <c r="J259" s="165"/>
      <c r="K259" s="171"/>
    </row>
    <row r="260" spans="2:11" ht="17.25" customHeight="1" x14ac:dyDescent="0.2">
      <c r="B260" s="89">
        <v>2941</v>
      </c>
      <c r="C260" s="109" t="s">
        <v>517</v>
      </c>
      <c r="D260" s="96">
        <v>4</v>
      </c>
      <c r="E260" s="97">
        <v>1</v>
      </c>
      <c r="F260" s="87" t="s">
        <v>539</v>
      </c>
      <c r="G260" s="102" t="s">
        <v>540</v>
      </c>
      <c r="H260" s="167"/>
      <c r="I260" s="168"/>
      <c r="J260" s="168"/>
      <c r="K260" s="172"/>
    </row>
    <row r="261" spans="2:11" ht="18" customHeight="1" x14ac:dyDescent="0.2">
      <c r="B261" s="89">
        <v>2942</v>
      </c>
      <c r="C261" s="109" t="s">
        <v>517</v>
      </c>
      <c r="D261" s="96">
        <v>4</v>
      </c>
      <c r="E261" s="97">
        <v>2</v>
      </c>
      <c r="F261" s="87" t="s">
        <v>541</v>
      </c>
      <c r="G261" s="102" t="s">
        <v>542</v>
      </c>
      <c r="H261" s="167"/>
      <c r="I261" s="168"/>
      <c r="J261" s="168"/>
      <c r="K261" s="172"/>
    </row>
    <row r="262" spans="2:11" ht="31.5" customHeight="1" x14ac:dyDescent="0.2">
      <c r="B262" s="89">
        <v>2950</v>
      </c>
      <c r="C262" s="107" t="s">
        <v>517</v>
      </c>
      <c r="D262" s="90">
        <v>5</v>
      </c>
      <c r="E262" s="91">
        <v>0</v>
      </c>
      <c r="F262" s="92" t="s">
        <v>543</v>
      </c>
      <c r="G262" s="93" t="s">
        <v>544</v>
      </c>
      <c r="H262" s="167">
        <f>H264</f>
        <v>190000</v>
      </c>
      <c r="I262" s="168">
        <f>I264</f>
        <v>190000</v>
      </c>
      <c r="J262" s="168">
        <f>J264</f>
        <v>190000</v>
      </c>
      <c r="K262" s="172">
        <f>K264</f>
        <v>0</v>
      </c>
    </row>
    <row r="263" spans="2:11" s="94" customFormat="1" x14ac:dyDescent="0.2">
      <c r="B263" s="89"/>
      <c r="C263" s="80"/>
      <c r="D263" s="90"/>
      <c r="E263" s="91"/>
      <c r="F263" s="87" t="s">
        <v>34</v>
      </c>
      <c r="G263" s="93"/>
      <c r="H263" s="190"/>
      <c r="I263" s="165"/>
      <c r="J263" s="165"/>
      <c r="K263" s="171"/>
    </row>
    <row r="264" spans="2:11" x14ac:dyDescent="0.2">
      <c r="B264" s="89">
        <v>2951</v>
      </c>
      <c r="C264" s="109" t="s">
        <v>517</v>
      </c>
      <c r="D264" s="96">
        <v>5</v>
      </c>
      <c r="E264" s="97">
        <v>1</v>
      </c>
      <c r="F264" s="87" t="s">
        <v>545</v>
      </c>
      <c r="G264" s="93"/>
      <c r="H264" s="167">
        <f>+J264</f>
        <v>190000</v>
      </c>
      <c r="I264" s="168">
        <f>J264+K264</f>
        <v>190000</v>
      </c>
      <c r="J264" s="168">
        <f>+[1]Արտադպ.!$C$7</f>
        <v>190000</v>
      </c>
      <c r="K264" s="172">
        <f>[2]sheet1!AU21</f>
        <v>0</v>
      </c>
    </row>
    <row r="265" spans="2:11" ht="17.25" customHeight="1" x14ac:dyDescent="0.2">
      <c r="B265" s="89">
        <v>2952</v>
      </c>
      <c r="C265" s="109" t="s">
        <v>517</v>
      </c>
      <c r="D265" s="96">
        <v>5</v>
      </c>
      <c r="E265" s="97">
        <v>2</v>
      </c>
      <c r="F265" s="87" t="s">
        <v>546</v>
      </c>
      <c r="G265" s="102" t="s">
        <v>547</v>
      </c>
      <c r="H265" s="167"/>
      <c r="I265" s="168"/>
      <c r="J265" s="168"/>
      <c r="K265" s="172"/>
    </row>
    <row r="266" spans="2:11" ht="29.25" customHeight="1" x14ac:dyDescent="0.2">
      <c r="B266" s="89">
        <v>2960</v>
      </c>
      <c r="C266" s="107" t="s">
        <v>517</v>
      </c>
      <c r="D266" s="90">
        <v>6</v>
      </c>
      <c r="E266" s="91">
        <v>0</v>
      </c>
      <c r="F266" s="92" t="s">
        <v>548</v>
      </c>
      <c r="G266" s="93" t="s">
        <v>549</v>
      </c>
      <c r="H266" s="167"/>
      <c r="I266" s="168"/>
      <c r="J266" s="168"/>
      <c r="K266" s="172"/>
    </row>
    <row r="267" spans="2:11" s="94" customFormat="1" x14ac:dyDescent="0.2">
      <c r="B267" s="89"/>
      <c r="C267" s="80"/>
      <c r="D267" s="90"/>
      <c r="E267" s="91"/>
      <c r="F267" s="87" t="s">
        <v>34</v>
      </c>
      <c r="G267" s="93"/>
      <c r="H267" s="190"/>
      <c r="I267" s="165"/>
      <c r="J267" s="165"/>
      <c r="K267" s="171"/>
    </row>
    <row r="268" spans="2:11" ht="28.5" customHeight="1" x14ac:dyDescent="0.2">
      <c r="B268" s="89">
        <v>2961</v>
      </c>
      <c r="C268" s="109" t="s">
        <v>517</v>
      </c>
      <c r="D268" s="96">
        <v>6</v>
      </c>
      <c r="E268" s="97">
        <v>1</v>
      </c>
      <c r="F268" s="87" t="s">
        <v>548</v>
      </c>
      <c r="G268" s="102" t="s">
        <v>550</v>
      </c>
      <c r="H268" s="167"/>
      <c r="I268" s="168"/>
      <c r="J268" s="168"/>
      <c r="K268" s="172"/>
    </row>
    <row r="269" spans="2:11" ht="29.25" customHeight="1" x14ac:dyDescent="0.2">
      <c r="B269" s="89">
        <v>2970</v>
      </c>
      <c r="C269" s="107" t="s">
        <v>517</v>
      </c>
      <c r="D269" s="90">
        <v>7</v>
      </c>
      <c r="E269" s="91">
        <v>0</v>
      </c>
      <c r="F269" s="92" t="s">
        <v>551</v>
      </c>
      <c r="G269" s="93" t="s">
        <v>552</v>
      </c>
      <c r="H269" s="167"/>
      <c r="I269" s="168"/>
      <c r="J269" s="168"/>
      <c r="K269" s="172"/>
    </row>
    <row r="270" spans="2:11" s="94" customFormat="1" x14ac:dyDescent="0.2">
      <c r="B270" s="89"/>
      <c r="C270" s="80"/>
      <c r="D270" s="90"/>
      <c r="E270" s="91"/>
      <c r="F270" s="87" t="s">
        <v>34</v>
      </c>
      <c r="G270" s="93"/>
      <c r="H270" s="190"/>
      <c r="I270" s="165"/>
      <c r="J270" s="165"/>
      <c r="K270" s="171"/>
    </row>
    <row r="271" spans="2:11" ht="27.75" customHeight="1" x14ac:dyDescent="0.2">
      <c r="B271" s="89">
        <v>2971</v>
      </c>
      <c r="C271" s="109" t="s">
        <v>517</v>
      </c>
      <c r="D271" s="96">
        <v>7</v>
      </c>
      <c r="E271" s="97">
        <v>1</v>
      </c>
      <c r="F271" s="87" t="s">
        <v>551</v>
      </c>
      <c r="G271" s="102" t="s">
        <v>552</v>
      </c>
      <c r="H271" s="167"/>
      <c r="I271" s="168"/>
      <c r="J271" s="168"/>
      <c r="K271" s="172"/>
    </row>
    <row r="272" spans="2:11" ht="18.75" customHeight="1" x14ac:dyDescent="0.2">
      <c r="B272" s="89">
        <v>2980</v>
      </c>
      <c r="C272" s="107" t="s">
        <v>517</v>
      </c>
      <c r="D272" s="90">
        <v>8</v>
      </c>
      <c r="E272" s="91">
        <v>0</v>
      </c>
      <c r="F272" s="92" t="s">
        <v>553</v>
      </c>
      <c r="G272" s="93" t="s">
        <v>554</v>
      </c>
      <c r="H272" s="167"/>
      <c r="I272" s="168"/>
      <c r="J272" s="168"/>
      <c r="K272" s="172"/>
    </row>
    <row r="273" spans="2:11" s="94" customFormat="1" x14ac:dyDescent="0.2">
      <c r="B273" s="89"/>
      <c r="C273" s="80"/>
      <c r="D273" s="90"/>
      <c r="E273" s="91"/>
      <c r="F273" s="87" t="s">
        <v>34</v>
      </c>
      <c r="G273" s="93"/>
      <c r="H273" s="190"/>
      <c r="I273" s="165"/>
      <c r="J273" s="165"/>
      <c r="K273" s="171"/>
    </row>
    <row r="274" spans="2:11" ht="16.5" customHeight="1" x14ac:dyDescent="0.2">
      <c r="B274" s="89">
        <v>2981</v>
      </c>
      <c r="C274" s="109" t="s">
        <v>517</v>
      </c>
      <c r="D274" s="96">
        <v>8</v>
      </c>
      <c r="E274" s="97">
        <v>1</v>
      </c>
      <c r="F274" s="87" t="s">
        <v>553</v>
      </c>
      <c r="G274" s="102" t="s">
        <v>555</v>
      </c>
      <c r="H274" s="167"/>
      <c r="I274" s="168"/>
      <c r="J274" s="168"/>
      <c r="K274" s="172"/>
    </row>
    <row r="275" spans="2:11" s="30" customFormat="1" ht="65.25" customHeight="1" x14ac:dyDescent="0.25">
      <c r="B275" s="104">
        <v>3000</v>
      </c>
      <c r="C275" s="107" t="s">
        <v>556</v>
      </c>
      <c r="D275" s="90">
        <v>0</v>
      </c>
      <c r="E275" s="91">
        <v>0</v>
      </c>
      <c r="F275" s="108" t="s">
        <v>557</v>
      </c>
      <c r="G275" s="105" t="s">
        <v>558</v>
      </c>
      <c r="H275" s="187">
        <f>H277+H281+H284+H287+H290+H293+H296+H299+H303</f>
        <v>23700</v>
      </c>
      <c r="I275" s="187">
        <f>I277+I281+I284+I287+I290+I293+I296+I299+I303</f>
        <v>23700</v>
      </c>
      <c r="J275" s="187">
        <f>J277+J281+J284+J287+J290+J293+J296+J299+J303</f>
        <v>23700</v>
      </c>
      <c r="K275" s="161">
        <f>K277+K281+K284+K287+K290+K293+K296+K299+K303</f>
        <v>0</v>
      </c>
    </row>
    <row r="276" spans="2:11" x14ac:dyDescent="0.2">
      <c r="B276" s="86"/>
      <c r="C276" s="80"/>
      <c r="D276" s="81"/>
      <c r="E276" s="82"/>
      <c r="F276" s="87" t="s">
        <v>6</v>
      </c>
      <c r="G276" s="88"/>
      <c r="H276" s="188"/>
      <c r="I276" s="189"/>
      <c r="J276" s="189"/>
      <c r="K276" s="169"/>
    </row>
    <row r="277" spans="2:11" ht="30.75" customHeight="1" x14ac:dyDescent="0.2">
      <c r="B277" s="89">
        <v>3010</v>
      </c>
      <c r="C277" s="107" t="s">
        <v>556</v>
      </c>
      <c r="D277" s="90">
        <v>1</v>
      </c>
      <c r="E277" s="91">
        <v>0</v>
      </c>
      <c r="F277" s="92" t="s">
        <v>559</v>
      </c>
      <c r="G277" s="93" t="s">
        <v>560</v>
      </c>
      <c r="H277" s="167"/>
      <c r="I277" s="168"/>
      <c r="J277" s="168"/>
      <c r="K277" s="172"/>
    </row>
    <row r="278" spans="2:11" s="94" customFormat="1" x14ac:dyDescent="0.2">
      <c r="B278" s="89"/>
      <c r="C278" s="80"/>
      <c r="D278" s="90"/>
      <c r="E278" s="91"/>
      <c r="F278" s="87" t="s">
        <v>34</v>
      </c>
      <c r="G278" s="93"/>
      <c r="H278" s="190"/>
      <c r="I278" s="165"/>
      <c r="J278" s="165"/>
      <c r="K278" s="171"/>
    </row>
    <row r="279" spans="2:11" ht="15.75" customHeight="1" x14ac:dyDescent="0.2">
      <c r="B279" s="89">
        <v>3011</v>
      </c>
      <c r="C279" s="109" t="s">
        <v>556</v>
      </c>
      <c r="D279" s="96">
        <v>1</v>
      </c>
      <c r="E279" s="97">
        <v>1</v>
      </c>
      <c r="F279" s="87" t="s">
        <v>561</v>
      </c>
      <c r="G279" s="102" t="s">
        <v>562</v>
      </c>
      <c r="H279" s="167"/>
      <c r="I279" s="168"/>
      <c r="J279" s="168"/>
      <c r="K279" s="172"/>
    </row>
    <row r="280" spans="2:11" ht="15.75" customHeight="1" x14ac:dyDescent="0.2">
      <c r="B280" s="89">
        <v>3012</v>
      </c>
      <c r="C280" s="109" t="s">
        <v>556</v>
      </c>
      <c r="D280" s="96">
        <v>1</v>
      </c>
      <c r="E280" s="97">
        <v>2</v>
      </c>
      <c r="F280" s="87" t="s">
        <v>563</v>
      </c>
      <c r="G280" s="102" t="s">
        <v>564</v>
      </c>
      <c r="H280" s="167"/>
      <c r="I280" s="168"/>
      <c r="J280" s="168"/>
      <c r="K280" s="172"/>
    </row>
    <row r="281" spans="2:11" ht="15.75" customHeight="1" x14ac:dyDescent="0.2">
      <c r="B281" s="89">
        <v>3020</v>
      </c>
      <c r="C281" s="107" t="s">
        <v>556</v>
      </c>
      <c r="D281" s="90">
        <v>2</v>
      </c>
      <c r="E281" s="91">
        <v>0</v>
      </c>
      <c r="F281" s="92" t="s">
        <v>565</v>
      </c>
      <c r="G281" s="93" t="s">
        <v>566</v>
      </c>
      <c r="H281" s="167"/>
      <c r="I281" s="168"/>
      <c r="J281" s="168"/>
      <c r="K281" s="172"/>
    </row>
    <row r="282" spans="2:11" s="94" customFormat="1" ht="15.75" customHeight="1" x14ac:dyDescent="0.2">
      <c r="B282" s="89"/>
      <c r="C282" s="80"/>
      <c r="D282" s="90"/>
      <c r="E282" s="91"/>
      <c r="F282" s="87" t="s">
        <v>34</v>
      </c>
      <c r="G282" s="93"/>
      <c r="H282" s="190"/>
      <c r="I282" s="165"/>
      <c r="J282" s="165"/>
      <c r="K282" s="171"/>
    </row>
    <row r="283" spans="2:11" ht="15.75" customHeight="1" x14ac:dyDescent="0.2">
      <c r="B283" s="89">
        <v>3021</v>
      </c>
      <c r="C283" s="109" t="s">
        <v>556</v>
      </c>
      <c r="D283" s="96">
        <v>2</v>
      </c>
      <c r="E283" s="97">
        <v>1</v>
      </c>
      <c r="F283" s="87" t="s">
        <v>565</v>
      </c>
      <c r="G283" s="102" t="s">
        <v>567</v>
      </c>
      <c r="H283" s="167"/>
      <c r="I283" s="168"/>
      <c r="J283" s="168"/>
      <c r="K283" s="172"/>
    </row>
    <row r="284" spans="2:11" ht="17.25" customHeight="1" x14ac:dyDescent="0.2">
      <c r="B284" s="89">
        <v>3030</v>
      </c>
      <c r="C284" s="107" t="s">
        <v>556</v>
      </c>
      <c r="D284" s="90">
        <v>3</v>
      </c>
      <c r="E284" s="91">
        <v>0</v>
      </c>
      <c r="F284" s="92" t="s">
        <v>568</v>
      </c>
      <c r="G284" s="93" t="s">
        <v>569</v>
      </c>
      <c r="H284" s="167"/>
      <c r="I284" s="168"/>
      <c r="J284" s="168"/>
      <c r="K284" s="172"/>
    </row>
    <row r="285" spans="2:11" s="94" customFormat="1" x14ac:dyDescent="0.2">
      <c r="B285" s="89"/>
      <c r="C285" s="80"/>
      <c r="D285" s="90"/>
      <c r="E285" s="91"/>
      <c r="F285" s="87" t="s">
        <v>34</v>
      </c>
      <c r="G285" s="93"/>
      <c r="H285" s="190"/>
      <c r="I285" s="165"/>
      <c r="J285" s="165"/>
      <c r="K285" s="171"/>
    </row>
    <row r="286" spans="2:11" s="94" customFormat="1" x14ac:dyDescent="0.2">
      <c r="B286" s="89">
        <v>3031</v>
      </c>
      <c r="C286" s="109" t="s">
        <v>556</v>
      </c>
      <c r="D286" s="96">
        <v>3</v>
      </c>
      <c r="E286" s="97" t="s">
        <v>221</v>
      </c>
      <c r="F286" s="87" t="s">
        <v>568</v>
      </c>
      <c r="G286" s="93"/>
      <c r="H286" s="190"/>
      <c r="I286" s="165"/>
      <c r="J286" s="165"/>
      <c r="K286" s="171"/>
    </row>
    <row r="287" spans="2:11" ht="17.25" customHeight="1" x14ac:dyDescent="0.2">
      <c r="B287" s="89">
        <v>3040</v>
      </c>
      <c r="C287" s="107" t="s">
        <v>556</v>
      </c>
      <c r="D287" s="90">
        <v>4</v>
      </c>
      <c r="E287" s="91">
        <v>0</v>
      </c>
      <c r="F287" s="92" t="s">
        <v>570</v>
      </c>
      <c r="G287" s="93" t="s">
        <v>571</v>
      </c>
      <c r="H287" s="167"/>
      <c r="I287" s="168"/>
      <c r="J287" s="168"/>
      <c r="K287" s="172"/>
    </row>
    <row r="288" spans="2:11" s="94" customFormat="1" x14ac:dyDescent="0.2">
      <c r="B288" s="89"/>
      <c r="C288" s="80"/>
      <c r="D288" s="90"/>
      <c r="E288" s="91"/>
      <c r="F288" s="87" t="s">
        <v>34</v>
      </c>
      <c r="G288" s="93"/>
      <c r="H288" s="190"/>
      <c r="I288" s="165"/>
      <c r="J288" s="165"/>
      <c r="K288" s="171"/>
    </row>
    <row r="289" spans="2:11" ht="18" customHeight="1" x14ac:dyDescent="0.2">
      <c r="B289" s="89">
        <v>3041</v>
      </c>
      <c r="C289" s="109" t="s">
        <v>556</v>
      </c>
      <c r="D289" s="96">
        <v>4</v>
      </c>
      <c r="E289" s="97">
        <v>1</v>
      </c>
      <c r="F289" s="87" t="s">
        <v>570</v>
      </c>
      <c r="G289" s="102" t="s">
        <v>572</v>
      </c>
      <c r="H289" s="167"/>
      <c r="I289" s="168"/>
      <c r="J289" s="168"/>
      <c r="K289" s="172"/>
    </row>
    <row r="290" spans="2:11" ht="18" customHeight="1" x14ac:dyDescent="0.2">
      <c r="B290" s="89">
        <v>3050</v>
      </c>
      <c r="C290" s="107" t="s">
        <v>556</v>
      </c>
      <c r="D290" s="90">
        <v>5</v>
      </c>
      <c r="E290" s="91">
        <v>0</v>
      </c>
      <c r="F290" s="92" t="s">
        <v>573</v>
      </c>
      <c r="G290" s="93" t="s">
        <v>574</v>
      </c>
      <c r="H290" s="167"/>
      <c r="I290" s="168"/>
      <c r="J290" s="168"/>
      <c r="K290" s="172"/>
    </row>
    <row r="291" spans="2:11" s="94" customFormat="1" x14ac:dyDescent="0.2">
      <c r="B291" s="89"/>
      <c r="C291" s="80"/>
      <c r="D291" s="90"/>
      <c r="E291" s="91"/>
      <c r="F291" s="87" t="s">
        <v>34</v>
      </c>
      <c r="G291" s="93"/>
      <c r="H291" s="190"/>
      <c r="I291" s="165"/>
      <c r="J291" s="165"/>
      <c r="K291" s="171"/>
    </row>
    <row r="292" spans="2:11" ht="15.75" customHeight="1" x14ac:dyDescent="0.2">
      <c r="B292" s="89">
        <v>3051</v>
      </c>
      <c r="C292" s="109" t="s">
        <v>556</v>
      </c>
      <c r="D292" s="96">
        <v>5</v>
      </c>
      <c r="E292" s="97">
        <v>1</v>
      </c>
      <c r="F292" s="87" t="s">
        <v>573</v>
      </c>
      <c r="G292" s="102" t="s">
        <v>574</v>
      </c>
      <c r="H292" s="167"/>
      <c r="I292" s="168"/>
      <c r="J292" s="168"/>
      <c r="K292" s="172"/>
    </row>
    <row r="293" spans="2:11" ht="15.75" customHeight="1" x14ac:dyDescent="0.2">
      <c r="B293" s="89">
        <v>3060</v>
      </c>
      <c r="C293" s="107" t="s">
        <v>556</v>
      </c>
      <c r="D293" s="90">
        <v>6</v>
      </c>
      <c r="E293" s="91">
        <v>0</v>
      </c>
      <c r="F293" s="92" t="s">
        <v>575</v>
      </c>
      <c r="G293" s="93" t="s">
        <v>576</v>
      </c>
      <c r="H293" s="167"/>
      <c r="I293" s="168"/>
      <c r="J293" s="168"/>
      <c r="K293" s="172"/>
    </row>
    <row r="294" spans="2:11" s="94" customFormat="1" x14ac:dyDescent="0.2">
      <c r="B294" s="89"/>
      <c r="C294" s="80"/>
      <c r="D294" s="90"/>
      <c r="E294" s="91"/>
      <c r="F294" s="87" t="s">
        <v>34</v>
      </c>
      <c r="G294" s="93"/>
      <c r="H294" s="190"/>
      <c r="I294" s="165"/>
      <c r="J294" s="165"/>
      <c r="K294" s="171"/>
    </row>
    <row r="295" spans="2:11" ht="17.25" customHeight="1" x14ac:dyDescent="0.2">
      <c r="B295" s="89">
        <v>3061</v>
      </c>
      <c r="C295" s="109" t="s">
        <v>556</v>
      </c>
      <c r="D295" s="96">
        <v>6</v>
      </c>
      <c r="E295" s="97">
        <v>1</v>
      </c>
      <c r="F295" s="87" t="s">
        <v>575</v>
      </c>
      <c r="G295" s="102" t="s">
        <v>576</v>
      </c>
      <c r="H295" s="167"/>
      <c r="I295" s="168"/>
      <c r="J295" s="168"/>
      <c r="K295" s="172"/>
    </row>
    <row r="296" spans="2:11" ht="42.75" customHeight="1" x14ac:dyDescent="0.2">
      <c r="B296" s="89">
        <v>3070</v>
      </c>
      <c r="C296" s="107" t="s">
        <v>556</v>
      </c>
      <c r="D296" s="90">
        <v>7</v>
      </c>
      <c r="E296" s="91">
        <v>0</v>
      </c>
      <c r="F296" s="92" t="s">
        <v>577</v>
      </c>
      <c r="G296" s="93" t="s">
        <v>578</v>
      </c>
      <c r="H296" s="168">
        <f>H298</f>
        <v>23700</v>
      </c>
      <c r="I296" s="168">
        <f>I298</f>
        <v>23700</v>
      </c>
      <c r="J296" s="168">
        <f>J298</f>
        <v>23700</v>
      </c>
      <c r="K296" s="172">
        <f>K298</f>
        <v>0</v>
      </c>
    </row>
    <row r="297" spans="2:11" s="94" customFormat="1" x14ac:dyDescent="0.2">
      <c r="B297" s="89"/>
      <c r="C297" s="80"/>
      <c r="D297" s="90"/>
      <c r="E297" s="91"/>
      <c r="F297" s="87" t="s">
        <v>34</v>
      </c>
      <c r="G297" s="93"/>
      <c r="H297" s="190"/>
      <c r="I297" s="165"/>
      <c r="J297" s="165"/>
      <c r="K297" s="171"/>
    </row>
    <row r="298" spans="2:11" ht="29.25" customHeight="1" x14ac:dyDescent="0.2">
      <c r="B298" s="89">
        <v>3071</v>
      </c>
      <c r="C298" s="109" t="s">
        <v>556</v>
      </c>
      <c r="D298" s="96">
        <v>7</v>
      </c>
      <c r="E298" s="97">
        <v>1</v>
      </c>
      <c r="F298" s="87" t="s">
        <v>577</v>
      </c>
      <c r="G298" s="102" t="s">
        <v>579</v>
      </c>
      <c r="H298" s="218">
        <f>+J298</f>
        <v>23700</v>
      </c>
      <c r="I298" s="219">
        <f>J298+K298</f>
        <v>23700</v>
      </c>
      <c r="J298" s="219">
        <f>+'[1]Սոց ծրագիր'!$C$9</f>
        <v>23700</v>
      </c>
      <c r="K298" s="172">
        <f>[2]sheet1!AU42</f>
        <v>0</v>
      </c>
    </row>
    <row r="299" spans="2:11" ht="39.75" customHeight="1" x14ac:dyDescent="0.2">
      <c r="B299" s="89">
        <v>3080</v>
      </c>
      <c r="C299" s="107" t="s">
        <v>556</v>
      </c>
      <c r="D299" s="90">
        <v>8</v>
      </c>
      <c r="E299" s="91">
        <v>0</v>
      </c>
      <c r="F299" s="92" t="s">
        <v>580</v>
      </c>
      <c r="G299" s="93" t="s">
        <v>581</v>
      </c>
      <c r="H299" s="167"/>
      <c r="I299" s="168"/>
      <c r="J299" s="168"/>
      <c r="K299" s="172"/>
    </row>
    <row r="300" spans="2:11" s="94" customFormat="1" x14ac:dyDescent="0.2">
      <c r="B300" s="89"/>
      <c r="C300" s="80"/>
      <c r="D300" s="90"/>
      <c r="E300" s="91"/>
      <c r="F300" s="87" t="s">
        <v>34</v>
      </c>
      <c r="G300" s="93"/>
      <c r="H300" s="190"/>
      <c r="I300" s="165"/>
      <c r="J300" s="165"/>
      <c r="K300" s="171"/>
    </row>
    <row r="301" spans="2:11" ht="29.25" customHeight="1" x14ac:dyDescent="0.2">
      <c r="B301" s="89">
        <v>3081</v>
      </c>
      <c r="C301" s="109" t="s">
        <v>556</v>
      </c>
      <c r="D301" s="96">
        <v>8</v>
      </c>
      <c r="E301" s="97">
        <v>1</v>
      </c>
      <c r="F301" s="87" t="s">
        <v>580</v>
      </c>
      <c r="G301" s="102" t="s">
        <v>582</v>
      </c>
      <c r="H301" s="167"/>
      <c r="I301" s="168"/>
      <c r="J301" s="168"/>
      <c r="K301" s="172"/>
    </row>
    <row r="302" spans="2:11" s="94" customFormat="1" x14ac:dyDescent="0.2">
      <c r="B302" s="89"/>
      <c r="C302" s="80"/>
      <c r="D302" s="90"/>
      <c r="E302" s="91"/>
      <c r="F302" s="87" t="s">
        <v>34</v>
      </c>
      <c r="G302" s="93"/>
      <c r="H302" s="190"/>
      <c r="I302" s="165"/>
      <c r="J302" s="165"/>
      <c r="K302" s="171"/>
    </row>
    <row r="303" spans="2:11" ht="30" customHeight="1" x14ac:dyDescent="0.2">
      <c r="B303" s="89">
        <v>3090</v>
      </c>
      <c r="C303" s="107" t="s">
        <v>556</v>
      </c>
      <c r="D303" s="90">
        <v>9</v>
      </c>
      <c r="E303" s="91">
        <v>0</v>
      </c>
      <c r="F303" s="92" t="s">
        <v>583</v>
      </c>
      <c r="G303" s="93" t="s">
        <v>584</v>
      </c>
      <c r="H303" s="167"/>
      <c r="I303" s="168"/>
      <c r="J303" s="168"/>
      <c r="K303" s="172"/>
    </row>
    <row r="304" spans="2:11" s="94" customFormat="1" x14ac:dyDescent="0.2">
      <c r="B304" s="89"/>
      <c r="C304" s="80"/>
      <c r="D304" s="90"/>
      <c r="E304" s="91"/>
      <c r="F304" s="87" t="s">
        <v>34</v>
      </c>
      <c r="G304" s="93"/>
      <c r="H304" s="190"/>
      <c r="I304" s="165"/>
      <c r="J304" s="165"/>
      <c r="K304" s="171"/>
    </row>
    <row r="305" spans="2:11" ht="30.75" customHeight="1" x14ac:dyDescent="0.2">
      <c r="B305" s="114">
        <v>3091</v>
      </c>
      <c r="C305" s="109" t="s">
        <v>556</v>
      </c>
      <c r="D305" s="115">
        <v>9</v>
      </c>
      <c r="E305" s="116">
        <v>1</v>
      </c>
      <c r="F305" s="117" t="s">
        <v>583</v>
      </c>
      <c r="G305" s="118" t="s">
        <v>585</v>
      </c>
      <c r="H305" s="218"/>
      <c r="I305" s="219"/>
      <c r="J305" s="219"/>
      <c r="K305" s="174"/>
    </row>
    <row r="306" spans="2:11" ht="41.25" customHeight="1" x14ac:dyDescent="0.2">
      <c r="B306" s="114">
        <v>3092</v>
      </c>
      <c r="C306" s="109" t="s">
        <v>556</v>
      </c>
      <c r="D306" s="115">
        <v>9</v>
      </c>
      <c r="E306" s="116">
        <v>2</v>
      </c>
      <c r="F306" s="117" t="s">
        <v>586</v>
      </c>
      <c r="G306" s="118"/>
      <c r="H306" s="218"/>
      <c r="I306" s="219"/>
      <c r="J306" s="219"/>
      <c r="K306" s="174"/>
    </row>
    <row r="307" spans="2:11" s="30" customFormat="1" ht="25.5" x14ac:dyDescent="0.25">
      <c r="B307" s="119">
        <v>3100</v>
      </c>
      <c r="C307" s="90" t="s">
        <v>587</v>
      </c>
      <c r="D307" s="90">
        <v>0</v>
      </c>
      <c r="E307" s="91">
        <v>0</v>
      </c>
      <c r="F307" s="120" t="s">
        <v>588</v>
      </c>
      <c r="G307" s="121"/>
      <c r="H307" s="187">
        <f>H309</f>
        <v>297122.40000000002</v>
      </c>
      <c r="I307" s="187">
        <f>I309</f>
        <v>297122.40000000002</v>
      </c>
      <c r="J307" s="187">
        <f>J309</f>
        <v>297122.40000000002</v>
      </c>
      <c r="K307" s="161">
        <f>K309</f>
        <v>0</v>
      </c>
    </row>
    <row r="308" spans="2:11" x14ac:dyDescent="0.2">
      <c r="B308" s="114"/>
      <c r="C308" s="80"/>
      <c r="D308" s="81"/>
      <c r="E308" s="82"/>
      <c r="F308" s="87" t="s">
        <v>6</v>
      </c>
      <c r="G308" s="88"/>
      <c r="H308" s="188"/>
      <c r="I308" s="189"/>
      <c r="J308" s="189"/>
      <c r="K308" s="169"/>
    </row>
    <row r="309" spans="2:11" ht="25.5" x14ac:dyDescent="0.2">
      <c r="B309" s="114">
        <v>3110</v>
      </c>
      <c r="C309" s="122" t="s">
        <v>587</v>
      </c>
      <c r="D309" s="122">
        <v>1</v>
      </c>
      <c r="E309" s="123">
        <v>0</v>
      </c>
      <c r="F309" s="112" t="s">
        <v>589</v>
      </c>
      <c r="G309" s="102"/>
      <c r="H309" s="168">
        <f>H311</f>
        <v>297122.40000000002</v>
      </c>
      <c r="I309" s="168">
        <f>I311</f>
        <v>297122.40000000002</v>
      </c>
      <c r="J309" s="168">
        <f>J311</f>
        <v>297122.40000000002</v>
      </c>
      <c r="K309" s="172">
        <f>K311</f>
        <v>0</v>
      </c>
    </row>
    <row r="310" spans="2:11" s="94" customFormat="1" x14ac:dyDescent="0.2">
      <c r="B310" s="114"/>
      <c r="C310" s="80"/>
      <c r="D310" s="90"/>
      <c r="E310" s="91"/>
      <c r="F310" s="87" t="s">
        <v>34</v>
      </c>
      <c r="G310" s="93"/>
      <c r="H310" s="190"/>
      <c r="I310" s="165"/>
      <c r="J310" s="165"/>
      <c r="K310" s="166"/>
    </row>
    <row r="311" spans="2:11" ht="15.75" thickBot="1" x14ac:dyDescent="0.25">
      <c r="B311" s="124">
        <v>3112</v>
      </c>
      <c r="C311" s="125" t="s">
        <v>587</v>
      </c>
      <c r="D311" s="125">
        <v>1</v>
      </c>
      <c r="E311" s="126">
        <v>2</v>
      </c>
      <c r="F311" s="127" t="s">
        <v>590</v>
      </c>
      <c r="G311" s="128"/>
      <c r="H311" s="191">
        <f>+I311</f>
        <v>297122.40000000002</v>
      </c>
      <c r="I311" s="191">
        <f>+J311</f>
        <v>297122.40000000002</v>
      </c>
      <c r="J311" s="191">
        <f>+[1]Տնտես.!$D$35</f>
        <v>297122.40000000002</v>
      </c>
      <c r="K311" s="175"/>
    </row>
    <row r="312" spans="2:11" x14ac:dyDescent="0.2">
      <c r="C312" s="129"/>
      <c r="D312" s="130"/>
      <c r="E312" s="131"/>
    </row>
    <row r="313" spans="2:11" x14ac:dyDescent="0.2">
      <c r="C313" s="133"/>
      <c r="D313" s="130"/>
      <c r="E313" s="131"/>
    </row>
    <row r="314" spans="2:11" x14ac:dyDescent="0.2">
      <c r="C314" s="133"/>
      <c r="D314" s="130"/>
      <c r="E314" s="131"/>
      <c r="F314" s="54"/>
    </row>
    <row r="315" spans="2:11" x14ac:dyDescent="0.2">
      <c r="C315" s="133"/>
      <c r="D315" s="134"/>
      <c r="E315" s="135"/>
    </row>
  </sheetData>
  <mergeCells count="12">
    <mergeCell ref="I1:K4"/>
    <mergeCell ref="G8:G9"/>
    <mergeCell ref="H8:H9"/>
    <mergeCell ref="I8:I9"/>
    <mergeCell ref="J8:K8"/>
    <mergeCell ref="B5:K5"/>
    <mergeCell ref="J7:K7"/>
    <mergeCell ref="B8:B9"/>
    <mergeCell ref="C8:C9"/>
    <mergeCell ref="D8:D9"/>
    <mergeCell ref="E8:E9"/>
    <mergeCell ref="F8:F9"/>
  </mergeCells>
  <pageMargins left="0" right="0" top="0" bottom="0" header="0.3" footer="0"/>
  <pageSetup paperSize="9" scale="79" orientation="portrait" r:id="rId1"/>
  <rowBreaks count="2" manualBreakCount="2">
    <brk id="213" max="10" man="1"/>
    <brk id="26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8"/>
  <sheetViews>
    <sheetView view="pageBreakPreview" zoomScaleNormal="100" zoomScaleSheetLayoutView="100" workbookViewId="0">
      <selection activeCell="E94" sqref="E94"/>
    </sheetView>
  </sheetViews>
  <sheetFormatPr defaultColWidth="9.140625" defaultRowHeight="15" x14ac:dyDescent="0.25"/>
  <cols>
    <col min="1" max="1" width="5.28515625" style="139" customWidth="1"/>
    <col min="2" max="2" width="8.140625" style="139" customWidth="1"/>
    <col min="3" max="3" width="55.140625" style="139" customWidth="1"/>
    <col min="4" max="4" width="7.140625" style="159" customWidth="1"/>
    <col min="5" max="5" width="12.42578125" style="154" customWidth="1"/>
    <col min="6" max="6" width="12.42578125" style="152" customWidth="1"/>
    <col min="7" max="7" width="12.28515625" style="154" customWidth="1"/>
    <col min="8" max="8" width="10.28515625" style="154" customWidth="1"/>
    <col min="9" max="9" width="9.5703125" style="139" bestFit="1" customWidth="1"/>
    <col min="10" max="16384" width="9.140625" style="139"/>
  </cols>
  <sheetData>
    <row r="1" spans="2:11" ht="17.25" customHeight="1" x14ac:dyDescent="0.2">
      <c r="D1" s="448" t="s">
        <v>780</v>
      </c>
      <c r="E1" s="449"/>
      <c r="F1" s="449"/>
      <c r="G1" s="449"/>
      <c r="H1" s="449"/>
    </row>
    <row r="2" spans="2:11" ht="15" customHeight="1" x14ac:dyDescent="0.2">
      <c r="D2" s="449"/>
      <c r="E2" s="449"/>
      <c r="F2" s="449"/>
      <c r="G2" s="449"/>
      <c r="H2" s="449"/>
    </row>
    <row r="3" spans="2:11" ht="15" customHeight="1" x14ac:dyDescent="0.2">
      <c r="D3" s="449"/>
      <c r="E3" s="449"/>
      <c r="F3" s="449"/>
      <c r="G3" s="449"/>
      <c r="H3" s="449"/>
    </row>
    <row r="4" spans="2:11" ht="15" customHeight="1" x14ac:dyDescent="0.2">
      <c r="D4" s="449"/>
      <c r="E4" s="449"/>
      <c r="F4" s="449"/>
      <c r="G4" s="449"/>
      <c r="H4" s="449"/>
    </row>
    <row r="5" spans="2:11" ht="15" customHeight="1" x14ac:dyDescent="0.2">
      <c r="D5" s="449"/>
      <c r="E5" s="449"/>
      <c r="F5" s="449"/>
      <c r="G5" s="449"/>
      <c r="H5" s="449"/>
    </row>
    <row r="6" spans="2:11" ht="40.5" customHeight="1" x14ac:dyDescent="0.2">
      <c r="B6" s="452" t="s">
        <v>591</v>
      </c>
      <c r="C6" s="452"/>
      <c r="D6" s="452"/>
      <c r="E6" s="452"/>
      <c r="F6" s="452"/>
      <c r="G6" s="452"/>
      <c r="H6" s="452"/>
    </row>
    <row r="7" spans="2:11" ht="24" x14ac:dyDescent="0.25">
      <c r="C7"/>
      <c r="D7" s="152"/>
      <c r="E7" s="155"/>
      <c r="G7" s="152"/>
      <c r="H7" s="203" t="s">
        <v>592</v>
      </c>
    </row>
    <row r="8" spans="2:11" ht="30" customHeight="1" x14ac:dyDescent="0.2">
      <c r="B8" s="442" t="s">
        <v>593</v>
      </c>
      <c r="C8" s="453" t="s">
        <v>594</v>
      </c>
      <c r="D8" s="454"/>
      <c r="E8" s="455" t="s">
        <v>595</v>
      </c>
      <c r="F8" s="447" t="s">
        <v>596</v>
      </c>
      <c r="G8" s="447" t="s">
        <v>772</v>
      </c>
      <c r="H8" s="447" t="s">
        <v>597</v>
      </c>
      <c r="I8" s="141"/>
      <c r="J8" s="141"/>
      <c r="K8" s="142"/>
    </row>
    <row r="9" spans="2:11" x14ac:dyDescent="0.2">
      <c r="B9" s="443"/>
      <c r="C9" s="143" t="s">
        <v>598</v>
      </c>
      <c r="D9" s="156" t="s">
        <v>599</v>
      </c>
      <c r="E9" s="455"/>
      <c r="F9" s="447"/>
      <c r="G9" s="447"/>
      <c r="H9" s="447"/>
    </row>
    <row r="10" spans="2:11" x14ac:dyDescent="0.2">
      <c r="B10" s="143">
        <v>1</v>
      </c>
      <c r="C10" s="143">
        <v>2</v>
      </c>
      <c r="D10" s="157">
        <v>3</v>
      </c>
      <c r="E10" s="158">
        <v>4</v>
      </c>
      <c r="F10" s="153">
        <v>5</v>
      </c>
      <c r="G10" s="153">
        <v>6</v>
      </c>
      <c r="H10" s="153">
        <v>7</v>
      </c>
    </row>
    <row r="11" spans="2:11" x14ac:dyDescent="0.2">
      <c r="B11" s="442">
        <v>4000</v>
      </c>
      <c r="C11" s="144" t="s">
        <v>600</v>
      </c>
      <c r="D11" s="444"/>
      <c r="E11" s="446">
        <f>E14+E178+E214</f>
        <v>1750971.4</v>
      </c>
      <c r="F11" s="446">
        <f>F14+F178+F214</f>
        <v>3437225.4</v>
      </c>
      <c r="G11" s="446">
        <f>G14+G178+G214</f>
        <v>1780971.4</v>
      </c>
      <c r="H11" s="446">
        <f>H14+H178+H214</f>
        <v>1656254</v>
      </c>
      <c r="I11" s="196"/>
    </row>
    <row r="12" spans="2:11" x14ac:dyDescent="0.2">
      <c r="B12" s="443"/>
      <c r="C12" s="145" t="s">
        <v>601</v>
      </c>
      <c r="D12" s="445"/>
      <c r="E12" s="446"/>
      <c r="F12" s="446"/>
      <c r="G12" s="446"/>
      <c r="H12" s="446"/>
      <c r="I12" s="196"/>
    </row>
    <row r="13" spans="2:11" x14ac:dyDescent="0.2">
      <c r="B13" s="143"/>
      <c r="C13" s="146" t="s">
        <v>602</v>
      </c>
      <c r="D13" s="156"/>
      <c r="E13" s="200"/>
      <c r="F13" s="220"/>
      <c r="G13" s="200"/>
      <c r="H13" s="180"/>
    </row>
    <row r="14" spans="2:11" ht="30" x14ac:dyDescent="0.2">
      <c r="B14" s="143">
        <v>4050</v>
      </c>
      <c r="C14" s="143" t="s">
        <v>603</v>
      </c>
      <c r="D14" s="156" t="s">
        <v>604</v>
      </c>
      <c r="E14" s="200">
        <f>E16+E29+E74+E89+E99+E134+E149</f>
        <v>1750971.4</v>
      </c>
      <c r="F14" s="200">
        <f>F16+F29+F74+F89+F99+F134+F149</f>
        <v>1780971.4</v>
      </c>
      <c r="G14" s="227">
        <f t="shared" ref="G14:H14" si="0">G16+G29+G74+G89+G99+G134+G149</f>
        <v>1780971.4</v>
      </c>
      <c r="H14" s="227">
        <f t="shared" si="0"/>
        <v>0</v>
      </c>
    </row>
    <row r="15" spans="2:11" x14ac:dyDescent="0.2">
      <c r="B15" s="143"/>
      <c r="C15" s="146" t="s">
        <v>602</v>
      </c>
      <c r="D15" s="156"/>
      <c r="E15" s="200"/>
      <c r="F15" s="220"/>
      <c r="G15" s="200"/>
      <c r="H15" s="180"/>
    </row>
    <row r="16" spans="2:11" ht="30" x14ac:dyDescent="0.2">
      <c r="B16" s="143">
        <v>4100</v>
      </c>
      <c r="C16" s="146" t="s">
        <v>605</v>
      </c>
      <c r="D16" s="156" t="s">
        <v>604</v>
      </c>
      <c r="E16" s="200">
        <f>E18+E23+E26</f>
        <v>196850</v>
      </c>
      <c r="F16" s="200">
        <f>F18+F23+F26</f>
        <v>196850</v>
      </c>
      <c r="G16" s="227">
        <f t="shared" ref="G16:H16" si="1">G18+G23+G26</f>
        <v>196850</v>
      </c>
      <c r="H16" s="227">
        <f t="shared" si="1"/>
        <v>0</v>
      </c>
    </row>
    <row r="17" spans="2:8" x14ac:dyDescent="0.2">
      <c r="B17" s="143"/>
      <c r="C17" s="146" t="s">
        <v>602</v>
      </c>
      <c r="D17" s="156"/>
      <c r="E17" s="200"/>
      <c r="F17" s="220"/>
      <c r="G17" s="200"/>
      <c r="H17" s="180"/>
    </row>
    <row r="18" spans="2:8" ht="30" x14ac:dyDescent="0.2">
      <c r="B18" s="143">
        <v>4110</v>
      </c>
      <c r="C18" s="147" t="s">
        <v>606</v>
      </c>
      <c r="D18" s="156" t="s">
        <v>604</v>
      </c>
      <c r="E18" s="200">
        <f>E20+E21+E22</f>
        <v>196850</v>
      </c>
      <c r="F18" s="200">
        <f>F20+F21+F22</f>
        <v>196850</v>
      </c>
      <c r="G18" s="227">
        <f t="shared" ref="G18:H18" si="2">G20+G21+G22</f>
        <v>196850</v>
      </c>
      <c r="H18" s="227">
        <f t="shared" si="2"/>
        <v>0</v>
      </c>
    </row>
    <row r="19" spans="2:8" x14ac:dyDescent="0.2">
      <c r="B19" s="143"/>
      <c r="C19" s="146" t="s">
        <v>607</v>
      </c>
      <c r="D19" s="156"/>
      <c r="E19" s="200"/>
      <c r="F19" s="220"/>
      <c r="G19" s="200"/>
      <c r="H19" s="180"/>
    </row>
    <row r="20" spans="2:8" x14ac:dyDescent="0.2">
      <c r="B20" s="143">
        <v>4111</v>
      </c>
      <c r="C20" s="146" t="s">
        <v>608</v>
      </c>
      <c r="D20" s="156">
        <v>4111</v>
      </c>
      <c r="E20" s="200">
        <f>+F20</f>
        <v>196850</v>
      </c>
      <c r="F20" s="200">
        <f>+G20</f>
        <v>196850</v>
      </c>
      <c r="G20" s="200">
        <f>+[1]Տնտես.!$E$3</f>
        <v>196850</v>
      </c>
      <c r="H20" s="227">
        <v>0</v>
      </c>
    </row>
    <row r="21" spans="2:8" ht="30" x14ac:dyDescent="0.2">
      <c r="B21" s="143">
        <v>4112</v>
      </c>
      <c r="C21" s="146" t="s">
        <v>609</v>
      </c>
      <c r="D21" s="156">
        <v>4112</v>
      </c>
      <c r="E21" s="200"/>
      <c r="F21" s="220"/>
      <c r="G21" s="200"/>
      <c r="H21" s="180"/>
    </row>
    <row r="22" spans="2:8" x14ac:dyDescent="0.2">
      <c r="B22" s="143">
        <v>4114</v>
      </c>
      <c r="C22" s="146" t="s">
        <v>610</v>
      </c>
      <c r="D22" s="156">
        <v>4115</v>
      </c>
      <c r="E22" s="200"/>
      <c r="F22" s="220"/>
      <c r="G22" s="200"/>
      <c r="H22" s="180"/>
    </row>
    <row r="23" spans="2:8" ht="30" x14ac:dyDescent="0.2">
      <c r="B23" s="143">
        <v>4120</v>
      </c>
      <c r="C23" s="147" t="s">
        <v>611</v>
      </c>
      <c r="D23" s="156" t="s">
        <v>604</v>
      </c>
      <c r="E23" s="200"/>
      <c r="F23" s="200"/>
      <c r="G23" s="200"/>
      <c r="H23" s="180"/>
    </row>
    <row r="24" spans="2:8" x14ac:dyDescent="0.2">
      <c r="B24" s="143"/>
      <c r="C24" s="146" t="s">
        <v>607</v>
      </c>
      <c r="D24" s="156"/>
      <c r="E24" s="200"/>
      <c r="F24" s="220"/>
      <c r="G24" s="200"/>
      <c r="H24" s="180"/>
    </row>
    <row r="25" spans="2:8" x14ac:dyDescent="0.2">
      <c r="B25" s="143">
        <v>4121</v>
      </c>
      <c r="C25" s="146" t="s">
        <v>612</v>
      </c>
      <c r="D25" s="156">
        <v>4121</v>
      </c>
      <c r="E25" s="200"/>
      <c r="F25" s="220"/>
      <c r="G25" s="200"/>
      <c r="H25" s="180"/>
    </row>
    <row r="26" spans="2:8" ht="30" x14ac:dyDescent="0.2">
      <c r="B26" s="143">
        <v>4130</v>
      </c>
      <c r="C26" s="147" t="s">
        <v>613</v>
      </c>
      <c r="D26" s="156" t="s">
        <v>604</v>
      </c>
      <c r="E26" s="200">
        <f>E28</f>
        <v>0</v>
      </c>
      <c r="F26" s="200">
        <f>F28</f>
        <v>0</v>
      </c>
      <c r="G26" s="200">
        <f>F26</f>
        <v>0</v>
      </c>
      <c r="H26" s="227">
        <f>G26</f>
        <v>0</v>
      </c>
    </row>
    <row r="27" spans="2:8" x14ac:dyDescent="0.2">
      <c r="B27" s="143"/>
      <c r="C27" s="146" t="s">
        <v>607</v>
      </c>
      <c r="D27" s="156"/>
      <c r="E27" s="200"/>
      <c r="F27" s="220"/>
      <c r="G27" s="200"/>
      <c r="H27" s="180"/>
    </row>
    <row r="28" spans="2:8" x14ac:dyDescent="0.2">
      <c r="B28" s="143">
        <v>4131</v>
      </c>
      <c r="C28" s="147" t="s">
        <v>614</v>
      </c>
      <c r="D28" s="156">
        <v>4131</v>
      </c>
      <c r="E28" s="200"/>
      <c r="F28" s="220"/>
      <c r="G28" s="200"/>
      <c r="H28" s="180"/>
    </row>
    <row r="29" spans="2:8" ht="45" x14ac:dyDescent="0.2">
      <c r="B29" s="143">
        <v>4200</v>
      </c>
      <c r="C29" s="146" t="s">
        <v>615</v>
      </c>
      <c r="D29" s="156" t="s">
        <v>604</v>
      </c>
      <c r="E29" s="200">
        <f>E31+E40+E45+E55+E59+E63</f>
        <v>194649</v>
      </c>
      <c r="F29" s="200">
        <f>F31+F40+F45+F55+F59+F63</f>
        <v>194649</v>
      </c>
      <c r="G29" s="227">
        <f t="shared" ref="G29:H29" si="3">G31+G40+G45+G55+G59+G63</f>
        <v>194649</v>
      </c>
      <c r="H29" s="227">
        <f t="shared" si="3"/>
        <v>0</v>
      </c>
    </row>
    <row r="30" spans="2:8" x14ac:dyDescent="0.2">
      <c r="B30" s="143"/>
      <c r="C30" s="146" t="s">
        <v>602</v>
      </c>
      <c r="D30" s="156"/>
      <c r="E30" s="200"/>
      <c r="F30" s="220"/>
      <c r="G30" s="200"/>
      <c r="H30" s="180"/>
    </row>
    <row r="31" spans="2:8" ht="45" x14ac:dyDescent="0.2">
      <c r="B31" s="143">
        <v>4210</v>
      </c>
      <c r="C31" s="147" t="s">
        <v>616</v>
      </c>
      <c r="D31" s="156" t="s">
        <v>604</v>
      </c>
      <c r="E31" s="200">
        <f>E33+E34+E35+E36+E37+E38+E39</f>
        <v>53900</v>
      </c>
      <c r="F31" s="200">
        <f>F33+F34+F35+F36+F37+F38+F39</f>
        <v>53900</v>
      </c>
      <c r="G31" s="227">
        <f t="shared" ref="G31:H31" si="4">G33+G34+G35+G36+G37+G38+G39</f>
        <v>53900</v>
      </c>
      <c r="H31" s="227">
        <f t="shared" si="4"/>
        <v>0</v>
      </c>
    </row>
    <row r="32" spans="2:8" x14ac:dyDescent="0.2">
      <c r="B32" s="143"/>
      <c r="C32" s="146" t="s">
        <v>607</v>
      </c>
      <c r="D32" s="156"/>
      <c r="E32" s="200"/>
      <c r="F32" s="220"/>
      <c r="G32" s="200"/>
      <c r="H32" s="180"/>
    </row>
    <row r="33" spans="2:8" ht="22.5" customHeight="1" x14ac:dyDescent="0.2">
      <c r="B33" s="143">
        <v>4211</v>
      </c>
      <c r="C33" s="146" t="s">
        <v>617</v>
      </c>
      <c r="D33" s="156">
        <v>4211</v>
      </c>
      <c r="E33" s="200"/>
      <c r="F33" s="220"/>
      <c r="G33" s="200"/>
      <c r="H33" s="180"/>
    </row>
    <row r="34" spans="2:8" x14ac:dyDescent="0.2">
      <c r="B34" s="143">
        <v>4212</v>
      </c>
      <c r="C34" s="147" t="s">
        <v>618</v>
      </c>
      <c r="D34" s="156">
        <v>4212</v>
      </c>
      <c r="E34" s="200">
        <f t="shared" ref="E34:F34" si="5">+F34</f>
        <v>35300</v>
      </c>
      <c r="F34" s="200">
        <f t="shared" si="5"/>
        <v>35300</v>
      </c>
      <c r="G34" s="200">
        <f>+[1]Տնտես.!$E$4</f>
        <v>35300</v>
      </c>
      <c r="H34" s="180"/>
    </row>
    <row r="35" spans="2:8" x14ac:dyDescent="0.2">
      <c r="B35" s="143">
        <v>4213</v>
      </c>
      <c r="C35" s="146" t="s">
        <v>619</v>
      </c>
      <c r="D35" s="156">
        <v>4213</v>
      </c>
      <c r="E35" s="200">
        <f t="shared" ref="E35:F35" si="6">+F35</f>
        <v>6000</v>
      </c>
      <c r="F35" s="200">
        <f t="shared" si="6"/>
        <v>6000</v>
      </c>
      <c r="G35" s="200">
        <f>+[1]Տնտես.!$E$5</f>
        <v>6000</v>
      </c>
      <c r="H35" s="180"/>
    </row>
    <row r="36" spans="2:8" x14ac:dyDescent="0.2">
      <c r="B36" s="143">
        <v>4214</v>
      </c>
      <c r="C36" s="146" t="s">
        <v>620</v>
      </c>
      <c r="D36" s="156">
        <v>4214</v>
      </c>
      <c r="E36" s="200">
        <f t="shared" ref="E36:F38" si="7">+F36</f>
        <v>5000</v>
      </c>
      <c r="F36" s="200">
        <f t="shared" si="7"/>
        <v>5000</v>
      </c>
      <c r="G36" s="200">
        <f>+[1]Տնտես.!$E$6</f>
        <v>5000</v>
      </c>
      <c r="H36" s="180"/>
    </row>
    <row r="37" spans="2:8" x14ac:dyDescent="0.2">
      <c r="B37" s="143">
        <v>4215</v>
      </c>
      <c r="C37" s="146" t="s">
        <v>621</v>
      </c>
      <c r="D37" s="156">
        <v>4215</v>
      </c>
      <c r="E37" s="200">
        <f t="shared" si="7"/>
        <v>1500</v>
      </c>
      <c r="F37" s="200">
        <f t="shared" si="7"/>
        <v>1500</v>
      </c>
      <c r="G37" s="200">
        <f>+[1]Տնտես.!$E$7</f>
        <v>1500</v>
      </c>
      <c r="H37" s="180"/>
    </row>
    <row r="38" spans="2:8" x14ac:dyDescent="0.2">
      <c r="B38" s="143">
        <v>4216</v>
      </c>
      <c r="C38" s="146" t="s">
        <v>622</v>
      </c>
      <c r="D38" s="156">
        <v>4216</v>
      </c>
      <c r="E38" s="200">
        <f t="shared" si="7"/>
        <v>6100</v>
      </c>
      <c r="F38" s="200">
        <f t="shared" si="7"/>
        <v>6100</v>
      </c>
      <c r="G38" s="200">
        <f>+[1]Տնտես.!$E$8</f>
        <v>6100</v>
      </c>
      <c r="H38" s="180"/>
    </row>
    <row r="39" spans="2:8" x14ac:dyDescent="0.2">
      <c r="B39" s="143">
        <v>4217</v>
      </c>
      <c r="C39" s="146" t="s">
        <v>623</v>
      </c>
      <c r="D39" s="156">
        <v>4217</v>
      </c>
      <c r="E39" s="200"/>
      <c r="F39" s="220"/>
      <c r="G39" s="200"/>
      <c r="H39" s="180"/>
    </row>
    <row r="40" spans="2:8" ht="38.25" customHeight="1" x14ac:dyDescent="0.2">
      <c r="B40" s="143">
        <v>4220</v>
      </c>
      <c r="C40" s="147" t="s">
        <v>624</v>
      </c>
      <c r="D40" s="156" t="s">
        <v>604</v>
      </c>
      <c r="E40" s="200">
        <f>E42+E43+E44</f>
        <v>7500</v>
      </c>
      <c r="F40" s="200">
        <f>F42+F43+F44</f>
        <v>7500</v>
      </c>
      <c r="G40" s="227">
        <f t="shared" ref="G40:H40" si="8">G42+G43+G44</f>
        <v>7500</v>
      </c>
      <c r="H40" s="227">
        <f t="shared" si="8"/>
        <v>0</v>
      </c>
    </row>
    <row r="41" spans="2:8" x14ac:dyDescent="0.2">
      <c r="B41" s="143"/>
      <c r="C41" s="146" t="s">
        <v>607</v>
      </c>
      <c r="D41" s="156"/>
      <c r="E41" s="200"/>
      <c r="F41" s="220"/>
      <c r="G41" s="200"/>
      <c r="H41" s="180"/>
    </row>
    <row r="42" spans="2:8" x14ac:dyDescent="0.2">
      <c r="B42" s="143">
        <v>4221</v>
      </c>
      <c r="C42" s="146" t="s">
        <v>625</v>
      </c>
      <c r="D42" s="156">
        <v>4221</v>
      </c>
      <c r="E42" s="200">
        <f t="shared" ref="E42:F43" si="9">+F42</f>
        <v>1500</v>
      </c>
      <c r="F42" s="200">
        <f t="shared" si="9"/>
        <v>1500</v>
      </c>
      <c r="G42" s="200">
        <f>+[1]Տնտես.!$E$9</f>
        <v>1500</v>
      </c>
      <c r="H42" s="180"/>
    </row>
    <row r="43" spans="2:8" x14ac:dyDescent="0.2">
      <c r="B43" s="143">
        <v>4222</v>
      </c>
      <c r="C43" s="146" t="s">
        <v>626</v>
      </c>
      <c r="D43" s="156">
        <v>4222</v>
      </c>
      <c r="E43" s="200">
        <f t="shared" si="9"/>
        <v>6000</v>
      </c>
      <c r="F43" s="200">
        <f t="shared" si="9"/>
        <v>6000</v>
      </c>
      <c r="G43" s="200">
        <f>+[1]Տնտես.!$E$10</f>
        <v>6000</v>
      </c>
      <c r="H43" s="180"/>
    </row>
    <row r="44" spans="2:8" x14ac:dyDescent="0.2">
      <c r="B44" s="143">
        <v>4223</v>
      </c>
      <c r="C44" s="146" t="s">
        <v>627</v>
      </c>
      <c r="D44" s="156">
        <v>4229</v>
      </c>
      <c r="E44" s="200"/>
      <c r="F44" s="220"/>
      <c r="G44" s="200"/>
      <c r="H44" s="180"/>
    </row>
    <row r="45" spans="2:8" ht="60" x14ac:dyDescent="0.2">
      <c r="B45" s="143">
        <v>4230</v>
      </c>
      <c r="C45" s="147" t="s">
        <v>628</v>
      </c>
      <c r="D45" s="156" t="s">
        <v>604</v>
      </c>
      <c r="E45" s="200">
        <f>E47+E48+E49+E50+E51+E52+E53+E54</f>
        <v>56200</v>
      </c>
      <c r="F45" s="200">
        <f>F47+F48+F49+F50+F51+F52+F53+F54</f>
        <v>56200</v>
      </c>
      <c r="G45" s="227">
        <f t="shared" ref="G45:H45" si="10">G47+G48+G49+G50+G51+G52+G53+G54</f>
        <v>56200</v>
      </c>
      <c r="H45" s="227">
        <f t="shared" si="10"/>
        <v>0</v>
      </c>
    </row>
    <row r="46" spans="2:8" x14ac:dyDescent="0.2">
      <c r="B46" s="143"/>
      <c r="C46" s="146" t="s">
        <v>607</v>
      </c>
      <c r="D46" s="156"/>
      <c r="E46" s="200"/>
      <c r="F46" s="220"/>
      <c r="G46" s="200"/>
      <c r="H46" s="180"/>
    </row>
    <row r="47" spans="2:8" x14ac:dyDescent="0.2">
      <c r="B47" s="143">
        <v>4231</v>
      </c>
      <c r="C47" s="146" t="s">
        <v>629</v>
      </c>
      <c r="D47" s="156">
        <v>4231</v>
      </c>
      <c r="E47" s="200"/>
      <c r="F47" s="220"/>
      <c r="G47" s="200"/>
      <c r="H47" s="180"/>
    </row>
    <row r="48" spans="2:8" x14ac:dyDescent="0.2">
      <c r="B48" s="143">
        <v>4232</v>
      </c>
      <c r="C48" s="146" t="s">
        <v>630</v>
      </c>
      <c r="D48" s="156">
        <v>4232</v>
      </c>
      <c r="E48" s="200">
        <f t="shared" ref="E48:F52" si="11">+F48</f>
        <v>5000</v>
      </c>
      <c r="F48" s="200">
        <f t="shared" si="11"/>
        <v>5000</v>
      </c>
      <c r="G48" s="200">
        <f>+[1]Տնտես.!$E$11</f>
        <v>5000</v>
      </c>
      <c r="H48" s="180"/>
    </row>
    <row r="49" spans="2:8" ht="30" x14ac:dyDescent="0.2">
      <c r="B49" s="143">
        <v>4233</v>
      </c>
      <c r="C49" s="146" t="s">
        <v>631</v>
      </c>
      <c r="D49" s="156">
        <v>4233</v>
      </c>
      <c r="E49" s="200"/>
      <c r="F49" s="220"/>
      <c r="G49" s="200"/>
      <c r="H49" s="180"/>
    </row>
    <row r="50" spans="2:8" x14ac:dyDescent="0.2">
      <c r="B50" s="143">
        <v>4234</v>
      </c>
      <c r="C50" s="146" t="s">
        <v>632</v>
      </c>
      <c r="D50" s="156">
        <v>4234</v>
      </c>
      <c r="E50" s="200">
        <f t="shared" si="11"/>
        <v>800</v>
      </c>
      <c r="F50" s="200">
        <f t="shared" si="11"/>
        <v>800</v>
      </c>
      <c r="G50" s="200">
        <f>+[1]Տնտես.!$E$12</f>
        <v>800</v>
      </c>
      <c r="H50" s="180"/>
    </row>
    <row r="51" spans="2:8" x14ac:dyDescent="0.2">
      <c r="B51" s="143">
        <v>4235</v>
      </c>
      <c r="C51" s="146" t="s">
        <v>633</v>
      </c>
      <c r="D51" s="156">
        <v>4235</v>
      </c>
      <c r="E51" s="200"/>
      <c r="F51" s="220"/>
      <c r="G51" s="200"/>
      <c r="H51" s="180"/>
    </row>
    <row r="52" spans="2:8" x14ac:dyDescent="0.2">
      <c r="B52" s="143">
        <v>4236</v>
      </c>
      <c r="C52" s="146" t="s">
        <v>634</v>
      </c>
      <c r="D52" s="156">
        <v>4236</v>
      </c>
      <c r="E52" s="200">
        <f t="shared" si="11"/>
        <v>8900</v>
      </c>
      <c r="F52" s="200">
        <f t="shared" si="11"/>
        <v>8900</v>
      </c>
      <c r="G52" s="200">
        <f>+[1]Տնտես.!$E$13</f>
        <v>8900</v>
      </c>
      <c r="H52" s="180"/>
    </row>
    <row r="53" spans="2:8" x14ac:dyDescent="0.2">
      <c r="B53" s="143">
        <v>4237</v>
      </c>
      <c r="C53" s="146" t="s">
        <v>635</v>
      </c>
      <c r="D53" s="156">
        <v>4237</v>
      </c>
      <c r="E53" s="200">
        <f t="shared" ref="E53:F53" si="12">+F53</f>
        <v>5000</v>
      </c>
      <c r="F53" s="200">
        <f t="shared" si="12"/>
        <v>5000</v>
      </c>
      <c r="G53" s="200">
        <f>+[1]Տնտես.!$E$14</f>
        <v>5000</v>
      </c>
      <c r="H53" s="180"/>
    </row>
    <row r="54" spans="2:8" x14ac:dyDescent="0.2">
      <c r="B54" s="143">
        <v>4238</v>
      </c>
      <c r="C54" s="146" t="s">
        <v>636</v>
      </c>
      <c r="D54" s="156">
        <v>4239</v>
      </c>
      <c r="E54" s="200">
        <f>+F54</f>
        <v>36500</v>
      </c>
      <c r="F54" s="200">
        <f>+G54</f>
        <v>36500</v>
      </c>
      <c r="G54" s="200">
        <f>+[1]Տնտես.!$E$15</f>
        <v>36500</v>
      </c>
      <c r="H54" s="180"/>
    </row>
    <row r="55" spans="2:8" ht="30" x14ac:dyDescent="0.2">
      <c r="B55" s="442">
        <v>4240</v>
      </c>
      <c r="C55" s="148" t="s">
        <v>637</v>
      </c>
      <c r="D55" s="444" t="s">
        <v>604</v>
      </c>
      <c r="E55" s="446">
        <f>E58</f>
        <v>2500</v>
      </c>
      <c r="F55" s="446">
        <f>F58</f>
        <v>2500</v>
      </c>
      <c r="G55" s="446">
        <f>F55</f>
        <v>2500</v>
      </c>
      <c r="H55" s="450"/>
    </row>
    <row r="56" spans="2:8" x14ac:dyDescent="0.2">
      <c r="B56" s="443"/>
      <c r="C56" s="149" t="s">
        <v>638</v>
      </c>
      <c r="D56" s="445"/>
      <c r="E56" s="446"/>
      <c r="F56" s="446"/>
      <c r="G56" s="446"/>
      <c r="H56" s="451"/>
    </row>
    <row r="57" spans="2:8" x14ac:dyDescent="0.2">
      <c r="B57" s="143"/>
      <c r="C57" s="146" t="s">
        <v>607</v>
      </c>
      <c r="D57" s="156"/>
      <c r="E57" s="200"/>
      <c r="F57" s="220"/>
      <c r="G57" s="200"/>
      <c r="H57" s="180"/>
    </row>
    <row r="58" spans="2:8" x14ac:dyDescent="0.2">
      <c r="B58" s="143">
        <v>4241</v>
      </c>
      <c r="C58" s="146" t="s">
        <v>639</v>
      </c>
      <c r="D58" s="156">
        <v>4241</v>
      </c>
      <c r="E58" s="200">
        <f>+F58</f>
        <v>2500</v>
      </c>
      <c r="F58" s="200">
        <f>+G58</f>
        <v>2500</v>
      </c>
      <c r="G58" s="200">
        <f>+[1]Տնտես.!$E$16</f>
        <v>2500</v>
      </c>
      <c r="H58" s="180"/>
    </row>
    <row r="59" spans="2:8" ht="30" x14ac:dyDescent="0.2">
      <c r="B59" s="143">
        <v>4250</v>
      </c>
      <c r="C59" s="147" t="s">
        <v>640</v>
      </c>
      <c r="D59" s="156" t="s">
        <v>604</v>
      </c>
      <c r="E59" s="200">
        <f>E61+E62</f>
        <v>6500</v>
      </c>
      <c r="F59" s="200">
        <f>F61+F62</f>
        <v>6500</v>
      </c>
      <c r="G59" s="200">
        <f>F59</f>
        <v>6500</v>
      </c>
      <c r="H59" s="180"/>
    </row>
    <row r="60" spans="2:8" x14ac:dyDescent="0.2">
      <c r="B60" s="143"/>
      <c r="C60" s="146" t="s">
        <v>607</v>
      </c>
      <c r="D60" s="156"/>
      <c r="E60" s="200"/>
      <c r="F60" s="220"/>
      <c r="G60" s="200"/>
      <c r="H60" s="180"/>
    </row>
    <row r="61" spans="2:8" ht="30" x14ac:dyDescent="0.2">
      <c r="B61" s="143">
        <v>4251</v>
      </c>
      <c r="C61" s="146" t="s">
        <v>641</v>
      </c>
      <c r="D61" s="156">
        <v>4251</v>
      </c>
      <c r="E61" s="200">
        <f>+F61</f>
        <v>5000</v>
      </c>
      <c r="F61" s="200">
        <f>+G61</f>
        <v>5000</v>
      </c>
      <c r="G61" s="200">
        <f>+[1]Տնտես.!$E$17</f>
        <v>5000</v>
      </c>
      <c r="H61" s="180"/>
    </row>
    <row r="62" spans="2:8" ht="30" x14ac:dyDescent="0.2">
      <c r="B62" s="143">
        <v>4252</v>
      </c>
      <c r="C62" s="146" t="s">
        <v>642</v>
      </c>
      <c r="D62" s="156">
        <v>4252</v>
      </c>
      <c r="E62" s="200">
        <f>+F62</f>
        <v>1500</v>
      </c>
      <c r="F62" s="200">
        <f>+G62</f>
        <v>1500</v>
      </c>
      <c r="G62" s="200">
        <f>+[1]Տնտես.!$E$18</f>
        <v>1500</v>
      </c>
      <c r="H62" s="180"/>
    </row>
    <row r="63" spans="2:8" ht="30" x14ac:dyDescent="0.2">
      <c r="B63" s="442">
        <v>4260</v>
      </c>
      <c r="C63" s="148" t="s">
        <v>643</v>
      </c>
      <c r="D63" s="444" t="s">
        <v>604</v>
      </c>
      <c r="E63" s="446">
        <f>E66+E67+E68+E69+E70+E71+E72+E73</f>
        <v>68049</v>
      </c>
      <c r="F63" s="446">
        <f>F66+F67+F68+F69+F70+F71+F72+F73</f>
        <v>68049</v>
      </c>
      <c r="G63" s="446">
        <f t="shared" ref="G63:H63" si="13">G66+G67+G68+G69+G70+G71+G72+G73</f>
        <v>68049</v>
      </c>
      <c r="H63" s="446">
        <f t="shared" si="13"/>
        <v>0</v>
      </c>
    </row>
    <row r="64" spans="2:8" x14ac:dyDescent="0.2">
      <c r="B64" s="443"/>
      <c r="C64" s="149" t="s">
        <v>644</v>
      </c>
      <c r="D64" s="445"/>
      <c r="E64" s="446"/>
      <c r="F64" s="446"/>
      <c r="G64" s="446"/>
      <c r="H64" s="446"/>
    </row>
    <row r="65" spans="2:8" x14ac:dyDescent="0.2">
      <c r="B65" s="143"/>
      <c r="C65" s="146" t="s">
        <v>607</v>
      </c>
      <c r="D65" s="156"/>
      <c r="E65" s="200"/>
      <c r="F65" s="220"/>
      <c r="G65" s="200"/>
      <c r="H65" s="180"/>
    </row>
    <row r="66" spans="2:8" x14ac:dyDescent="0.2">
      <c r="B66" s="143">
        <v>4261</v>
      </c>
      <c r="C66" s="146" t="s">
        <v>645</v>
      </c>
      <c r="D66" s="156">
        <v>4261</v>
      </c>
      <c r="E66" s="200">
        <f>+F66</f>
        <v>7149</v>
      </c>
      <c r="F66" s="200">
        <f>+G66</f>
        <v>7149</v>
      </c>
      <c r="G66" s="200">
        <f>+[1]Տնտես.!$E$19</f>
        <v>7149</v>
      </c>
      <c r="H66" s="180"/>
    </row>
    <row r="67" spans="2:8" x14ac:dyDescent="0.2">
      <c r="B67" s="143">
        <v>4262</v>
      </c>
      <c r="C67" s="146" t="s">
        <v>646</v>
      </c>
      <c r="D67" s="156">
        <v>4262</v>
      </c>
      <c r="E67" s="200"/>
      <c r="F67" s="220"/>
      <c r="G67" s="200"/>
      <c r="H67" s="180"/>
    </row>
    <row r="68" spans="2:8" ht="30" x14ac:dyDescent="0.2">
      <c r="B68" s="143">
        <v>4263</v>
      </c>
      <c r="C68" s="146" t="s">
        <v>647</v>
      </c>
      <c r="D68" s="156">
        <v>4263</v>
      </c>
      <c r="E68" s="200"/>
      <c r="F68" s="220"/>
      <c r="G68" s="200"/>
      <c r="H68" s="180"/>
    </row>
    <row r="69" spans="2:8" x14ac:dyDescent="0.2">
      <c r="B69" s="143">
        <v>4264</v>
      </c>
      <c r="C69" s="146" t="s">
        <v>648</v>
      </c>
      <c r="D69" s="156">
        <v>4264</v>
      </c>
      <c r="E69" s="200">
        <f>+F69</f>
        <v>9000</v>
      </c>
      <c r="F69" s="200">
        <f>+G69</f>
        <v>9000</v>
      </c>
      <c r="G69" s="200">
        <f>+[1]Տնտես.!$E$20</f>
        <v>9000</v>
      </c>
      <c r="H69" s="180"/>
    </row>
    <row r="70" spans="2:8" ht="30" x14ac:dyDescent="0.2">
      <c r="B70" s="143">
        <v>4265</v>
      </c>
      <c r="C70" s="146" t="s">
        <v>649</v>
      </c>
      <c r="D70" s="156">
        <v>4265</v>
      </c>
      <c r="E70" s="200"/>
      <c r="F70" s="220"/>
      <c r="G70" s="200"/>
      <c r="H70" s="180"/>
    </row>
    <row r="71" spans="2:8" x14ac:dyDescent="0.2">
      <c r="B71" s="143">
        <v>4266</v>
      </c>
      <c r="C71" s="146" t="s">
        <v>650</v>
      </c>
      <c r="D71" s="156">
        <v>4266</v>
      </c>
      <c r="E71" s="200"/>
      <c r="F71" s="220"/>
      <c r="G71" s="200"/>
      <c r="H71" s="180"/>
    </row>
    <row r="72" spans="2:8" x14ac:dyDescent="0.2">
      <c r="B72" s="143">
        <v>4267</v>
      </c>
      <c r="C72" s="146" t="s">
        <v>651</v>
      </c>
      <c r="D72" s="156">
        <v>4267</v>
      </c>
      <c r="E72" s="200">
        <f>+F72</f>
        <v>3000</v>
      </c>
      <c r="F72" s="200">
        <f>+G72</f>
        <v>3000</v>
      </c>
      <c r="G72" s="200">
        <f>+[1]Տնտես.!$E$21</f>
        <v>3000</v>
      </c>
      <c r="H72" s="180"/>
    </row>
    <row r="73" spans="2:8" x14ac:dyDescent="0.2">
      <c r="B73" s="143">
        <v>4268</v>
      </c>
      <c r="C73" s="146" t="s">
        <v>652</v>
      </c>
      <c r="D73" s="156">
        <v>4269</v>
      </c>
      <c r="E73" s="200">
        <f>+F73</f>
        <v>48900</v>
      </c>
      <c r="F73" s="200">
        <f>+G73</f>
        <v>48900</v>
      </c>
      <c r="G73" s="200">
        <f>+[1]Տնտես.!$E$22</f>
        <v>48900</v>
      </c>
      <c r="H73" s="180"/>
    </row>
    <row r="74" spans="2:8" ht="30" x14ac:dyDescent="0.2">
      <c r="B74" s="143">
        <v>4300</v>
      </c>
      <c r="C74" s="146" t="s">
        <v>653</v>
      </c>
      <c r="D74" s="156" t="s">
        <v>604</v>
      </c>
      <c r="E74" s="200">
        <f>E76+E80+E84</f>
        <v>0</v>
      </c>
      <c r="F74" s="200">
        <f>F76+F80+F84</f>
        <v>0</v>
      </c>
      <c r="G74" s="200">
        <f>F74</f>
        <v>0</v>
      </c>
      <c r="H74" s="180"/>
    </row>
    <row r="75" spans="2:8" x14ac:dyDescent="0.2">
      <c r="B75" s="143"/>
      <c r="C75" s="146" t="s">
        <v>602</v>
      </c>
      <c r="D75" s="156"/>
      <c r="E75" s="200"/>
      <c r="F75" s="220"/>
      <c r="G75" s="200"/>
      <c r="H75" s="180"/>
    </row>
    <row r="76" spans="2:8" x14ac:dyDescent="0.2">
      <c r="B76" s="143">
        <v>4310</v>
      </c>
      <c r="C76" s="147" t="s">
        <v>654</v>
      </c>
      <c r="D76" s="156" t="s">
        <v>604</v>
      </c>
      <c r="E76" s="200">
        <f>E78+E79</f>
        <v>0</v>
      </c>
      <c r="F76" s="200">
        <f>F78+F79</f>
        <v>0</v>
      </c>
      <c r="G76" s="227">
        <f t="shared" ref="G76:H76" si="14">G78+G79</f>
        <v>0</v>
      </c>
      <c r="H76" s="227">
        <f t="shared" si="14"/>
        <v>0</v>
      </c>
    </row>
    <row r="77" spans="2:8" x14ac:dyDescent="0.2">
      <c r="B77" s="143"/>
      <c r="C77" s="146" t="s">
        <v>607</v>
      </c>
      <c r="D77" s="156"/>
      <c r="E77" s="200"/>
      <c r="F77" s="220"/>
      <c r="G77" s="200"/>
      <c r="H77" s="180"/>
    </row>
    <row r="78" spans="2:8" x14ac:dyDescent="0.2">
      <c r="B78" s="143">
        <v>4311</v>
      </c>
      <c r="C78" s="146" t="s">
        <v>655</v>
      </c>
      <c r="D78" s="156">
        <v>4411</v>
      </c>
      <c r="E78" s="200"/>
      <c r="F78" s="220"/>
      <c r="G78" s="200"/>
      <c r="H78" s="180"/>
    </row>
    <row r="79" spans="2:8" x14ac:dyDescent="0.2">
      <c r="B79" s="143">
        <v>4312</v>
      </c>
      <c r="C79" s="146" t="s">
        <v>656</v>
      </c>
      <c r="D79" s="156">
        <v>4412</v>
      </c>
      <c r="E79" s="200"/>
      <c r="F79" s="220"/>
      <c r="G79" s="200"/>
      <c r="H79" s="180"/>
    </row>
    <row r="80" spans="2:8" ht="30" x14ac:dyDescent="0.2">
      <c r="B80" s="143">
        <v>4320</v>
      </c>
      <c r="C80" s="147" t="s">
        <v>657</v>
      </c>
      <c r="D80" s="156" t="s">
        <v>604</v>
      </c>
      <c r="E80" s="200">
        <f>E82+E83</f>
        <v>0</v>
      </c>
      <c r="F80" s="200">
        <f>F82+F83</f>
        <v>0</v>
      </c>
      <c r="G80" s="200">
        <f>F80</f>
        <v>0</v>
      </c>
      <c r="H80" s="180"/>
    </row>
    <row r="81" spans="2:8" x14ac:dyDescent="0.2">
      <c r="B81" s="143"/>
      <c r="C81" s="146" t="s">
        <v>607</v>
      </c>
      <c r="D81" s="156"/>
      <c r="E81" s="200"/>
      <c r="F81" s="220"/>
      <c r="G81" s="200"/>
      <c r="H81" s="180"/>
    </row>
    <row r="82" spans="2:8" x14ac:dyDescent="0.2">
      <c r="B82" s="143">
        <v>4321</v>
      </c>
      <c r="C82" s="146" t="s">
        <v>658</v>
      </c>
      <c r="D82" s="156">
        <v>4421</v>
      </c>
      <c r="E82" s="200"/>
      <c r="F82" s="220"/>
      <c r="G82" s="200"/>
      <c r="H82" s="180"/>
    </row>
    <row r="83" spans="2:8" x14ac:dyDescent="0.2">
      <c r="B83" s="143">
        <v>4322</v>
      </c>
      <c r="C83" s="146" t="s">
        <v>659</v>
      </c>
      <c r="D83" s="156">
        <v>4422</v>
      </c>
      <c r="E83" s="200"/>
      <c r="F83" s="220"/>
      <c r="G83" s="200"/>
      <c r="H83" s="180"/>
    </row>
    <row r="84" spans="2:8" ht="30" x14ac:dyDescent="0.2">
      <c r="B84" s="143">
        <v>4330</v>
      </c>
      <c r="C84" s="147" t="s">
        <v>660</v>
      </c>
      <c r="D84" s="156" t="s">
        <v>604</v>
      </c>
      <c r="E84" s="200">
        <f>E86+E87+E88</f>
        <v>0</v>
      </c>
      <c r="F84" s="200">
        <f>F86+F87+F88</f>
        <v>0</v>
      </c>
      <c r="G84" s="200">
        <f>F84</f>
        <v>0</v>
      </c>
      <c r="H84" s="180"/>
    </row>
    <row r="85" spans="2:8" x14ac:dyDescent="0.2">
      <c r="B85" s="143"/>
      <c r="C85" s="146" t="s">
        <v>607</v>
      </c>
      <c r="D85" s="156"/>
      <c r="E85" s="200"/>
      <c r="F85" s="220"/>
      <c r="G85" s="200"/>
      <c r="H85" s="180"/>
    </row>
    <row r="86" spans="2:8" ht="16.5" customHeight="1" x14ac:dyDescent="0.2">
      <c r="B86" s="143">
        <v>4331</v>
      </c>
      <c r="C86" s="146" t="s">
        <v>661</v>
      </c>
      <c r="D86" s="156">
        <v>4431</v>
      </c>
      <c r="E86" s="200"/>
      <c r="F86" s="220"/>
      <c r="G86" s="200"/>
      <c r="H86" s="180"/>
    </row>
    <row r="87" spans="2:8" x14ac:dyDescent="0.2">
      <c r="B87" s="143">
        <v>4332</v>
      </c>
      <c r="C87" s="146" t="s">
        <v>662</v>
      </c>
      <c r="D87" s="156">
        <v>4432</v>
      </c>
      <c r="E87" s="200"/>
      <c r="F87" s="220"/>
      <c r="G87" s="200"/>
      <c r="H87" s="180"/>
    </row>
    <row r="88" spans="2:8" x14ac:dyDescent="0.2">
      <c r="B88" s="143">
        <v>4333</v>
      </c>
      <c r="C88" s="146" t="s">
        <v>663</v>
      </c>
      <c r="D88" s="156">
        <v>4433</v>
      </c>
      <c r="E88" s="200"/>
      <c r="F88" s="220"/>
      <c r="G88" s="200"/>
      <c r="H88" s="180"/>
    </row>
    <row r="89" spans="2:8" x14ac:dyDescent="0.2">
      <c r="B89" s="143">
        <v>4400</v>
      </c>
      <c r="C89" s="146" t="s">
        <v>664</v>
      </c>
      <c r="D89" s="156" t="s">
        <v>604</v>
      </c>
      <c r="E89" s="200">
        <f>E91+E95</f>
        <v>1033000</v>
      </c>
      <c r="F89" s="200">
        <f>F91+F95</f>
        <v>1063000</v>
      </c>
      <c r="G89" s="200">
        <f>F89</f>
        <v>1063000</v>
      </c>
      <c r="H89" s="180"/>
    </row>
    <row r="90" spans="2:8" x14ac:dyDescent="0.2">
      <c r="B90" s="143"/>
      <c r="C90" s="146" t="s">
        <v>602</v>
      </c>
      <c r="D90" s="156"/>
      <c r="E90" s="200"/>
      <c r="F90" s="220"/>
      <c r="G90" s="200"/>
      <c r="H90" s="180"/>
    </row>
    <row r="91" spans="2:8" ht="45" x14ac:dyDescent="0.2">
      <c r="B91" s="143">
        <v>4410</v>
      </c>
      <c r="C91" s="147" t="s">
        <v>665</v>
      </c>
      <c r="D91" s="156" t="s">
        <v>604</v>
      </c>
      <c r="E91" s="200">
        <f>E93+E94</f>
        <v>1033000</v>
      </c>
      <c r="F91" s="200">
        <f>F93+F94</f>
        <v>1063000</v>
      </c>
      <c r="G91" s="227">
        <f t="shared" ref="G91:H91" si="15">G93+G94</f>
        <v>1063000</v>
      </c>
      <c r="H91" s="227">
        <f t="shared" si="15"/>
        <v>0</v>
      </c>
    </row>
    <row r="92" spans="2:8" x14ac:dyDescent="0.2">
      <c r="B92" s="143"/>
      <c r="C92" s="146" t="s">
        <v>607</v>
      </c>
      <c r="D92" s="156"/>
      <c r="E92" s="200"/>
      <c r="F92" s="220"/>
      <c r="G92" s="200"/>
      <c r="H92" s="180"/>
    </row>
    <row r="93" spans="2:8" ht="30" x14ac:dyDescent="0.2">
      <c r="B93" s="143">
        <v>4411</v>
      </c>
      <c r="C93" s="146" t="s">
        <v>666</v>
      </c>
      <c r="D93" s="156">
        <v>4511</v>
      </c>
      <c r="E93" s="200">
        <f>+F93-30000</f>
        <v>1033000</v>
      </c>
      <c r="F93" s="200">
        <f>+G93</f>
        <v>1063000</v>
      </c>
      <c r="G93" s="200">
        <f>+[1]Տնտես.!$E$23+30000</f>
        <v>1063000</v>
      </c>
      <c r="H93" s="180"/>
    </row>
    <row r="94" spans="2:8" ht="30" x14ac:dyDescent="0.2">
      <c r="B94" s="143">
        <v>4412</v>
      </c>
      <c r="C94" s="146" t="s">
        <v>667</v>
      </c>
      <c r="D94" s="156">
        <v>4512</v>
      </c>
      <c r="E94" s="200"/>
      <c r="F94" s="220"/>
      <c r="G94" s="200"/>
      <c r="H94" s="180"/>
    </row>
    <row r="95" spans="2:8" ht="48.75" customHeight="1" x14ac:dyDescent="0.2">
      <c r="B95" s="143">
        <v>4420</v>
      </c>
      <c r="C95" s="147" t="s">
        <v>668</v>
      </c>
      <c r="D95" s="156" t="s">
        <v>604</v>
      </c>
      <c r="E95" s="200">
        <f>E97+E98</f>
        <v>0</v>
      </c>
      <c r="F95" s="200">
        <f>F97+F98</f>
        <v>0</v>
      </c>
      <c r="G95" s="227">
        <f t="shared" ref="G95:H95" si="16">G97+G98</f>
        <v>0</v>
      </c>
      <c r="H95" s="227">
        <f t="shared" si="16"/>
        <v>0</v>
      </c>
    </row>
    <row r="96" spans="2:8" x14ac:dyDescent="0.2">
      <c r="B96" s="143"/>
      <c r="C96" s="146" t="s">
        <v>607</v>
      </c>
      <c r="D96" s="156"/>
      <c r="E96" s="200"/>
      <c r="F96" s="220"/>
      <c r="G96" s="200"/>
      <c r="H96" s="180"/>
    </row>
    <row r="97" spans="2:8" ht="30" x14ac:dyDescent="0.2">
      <c r="B97" s="143">
        <v>4421</v>
      </c>
      <c r="C97" s="146" t="s">
        <v>669</v>
      </c>
      <c r="D97" s="156">
        <v>4521</v>
      </c>
      <c r="E97" s="200"/>
      <c r="F97" s="220"/>
      <c r="G97" s="200"/>
      <c r="H97" s="180"/>
    </row>
    <row r="98" spans="2:8" ht="30" x14ac:dyDescent="0.2">
      <c r="B98" s="143">
        <v>4422</v>
      </c>
      <c r="C98" s="146" t="s">
        <v>670</v>
      </c>
      <c r="D98" s="156">
        <v>4522</v>
      </c>
      <c r="E98" s="200"/>
      <c r="F98" s="220"/>
      <c r="G98" s="200"/>
      <c r="H98" s="180"/>
    </row>
    <row r="99" spans="2:8" ht="30" x14ac:dyDescent="0.2">
      <c r="B99" s="143">
        <v>4500</v>
      </c>
      <c r="C99" s="146" t="s">
        <v>671</v>
      </c>
      <c r="D99" s="156" t="s">
        <v>604</v>
      </c>
      <c r="E99" s="200">
        <f>E101+E105+E109+E121</f>
        <v>0</v>
      </c>
      <c r="F99" s="200">
        <f>F101+F105+F109+F121</f>
        <v>0</v>
      </c>
      <c r="G99" s="227">
        <f t="shared" ref="G99:H99" si="17">G101+G105+G109+G121</f>
        <v>0</v>
      </c>
      <c r="H99" s="227">
        <f t="shared" si="17"/>
        <v>0</v>
      </c>
    </row>
    <row r="100" spans="2:8" x14ac:dyDescent="0.2">
      <c r="B100" s="143"/>
      <c r="C100" s="146" t="s">
        <v>602</v>
      </c>
      <c r="D100" s="156"/>
      <c r="E100" s="200"/>
      <c r="F100" s="220"/>
      <c r="G100" s="200"/>
      <c r="H100" s="180"/>
    </row>
    <row r="101" spans="2:8" ht="30" x14ac:dyDescent="0.2">
      <c r="B101" s="143">
        <v>4510</v>
      </c>
      <c r="C101" s="147" t="s">
        <v>672</v>
      </c>
      <c r="D101" s="156" t="s">
        <v>604</v>
      </c>
      <c r="E101" s="200"/>
      <c r="F101" s="200"/>
      <c r="G101" s="200"/>
      <c r="H101" s="180"/>
    </row>
    <row r="102" spans="2:8" x14ac:dyDescent="0.2">
      <c r="B102" s="143"/>
      <c r="C102" s="146" t="s">
        <v>607</v>
      </c>
      <c r="D102" s="156"/>
      <c r="E102" s="200"/>
      <c r="F102" s="220"/>
      <c r="G102" s="200"/>
      <c r="H102" s="180"/>
    </row>
    <row r="103" spans="2:8" ht="30" x14ac:dyDescent="0.2">
      <c r="B103" s="143">
        <v>4511</v>
      </c>
      <c r="C103" s="146" t="s">
        <v>673</v>
      </c>
      <c r="D103" s="156">
        <v>4611</v>
      </c>
      <c r="E103" s="200"/>
      <c r="F103" s="220"/>
      <c r="G103" s="200"/>
      <c r="H103" s="180"/>
    </row>
    <row r="104" spans="2:8" ht="30" x14ac:dyDescent="0.2">
      <c r="B104" s="143">
        <v>4512</v>
      </c>
      <c r="C104" s="146" t="s">
        <v>674</v>
      </c>
      <c r="D104" s="156">
        <v>4612</v>
      </c>
      <c r="E104" s="200"/>
      <c r="F104" s="220"/>
      <c r="G104" s="200"/>
      <c r="H104" s="180"/>
    </row>
    <row r="105" spans="2:8" ht="35.25" customHeight="1" x14ac:dyDescent="0.2">
      <c r="B105" s="143">
        <v>4520</v>
      </c>
      <c r="C105" s="147" t="s">
        <v>675</v>
      </c>
      <c r="D105" s="156" t="s">
        <v>604</v>
      </c>
      <c r="E105" s="200">
        <f>E107+E108</f>
        <v>0</v>
      </c>
      <c r="F105" s="200">
        <f>F107+F108</f>
        <v>0</v>
      </c>
      <c r="G105" s="227">
        <f t="shared" ref="G105:H105" si="18">G107+G108</f>
        <v>0</v>
      </c>
      <c r="H105" s="227">
        <f t="shared" si="18"/>
        <v>0</v>
      </c>
    </row>
    <row r="106" spans="2:8" x14ac:dyDescent="0.2">
      <c r="B106" s="143"/>
      <c r="C106" s="146" t="s">
        <v>607</v>
      </c>
      <c r="D106" s="156"/>
      <c r="E106" s="200"/>
      <c r="F106" s="220"/>
      <c r="G106" s="200"/>
      <c r="H106" s="180"/>
    </row>
    <row r="107" spans="2:8" ht="30" x14ac:dyDescent="0.2">
      <c r="B107" s="143">
        <v>4521</v>
      </c>
      <c r="C107" s="146" t="s">
        <v>676</v>
      </c>
      <c r="D107" s="156">
        <v>4621</v>
      </c>
      <c r="E107" s="200"/>
      <c r="F107" s="220"/>
      <c r="G107" s="200"/>
      <c r="H107" s="180"/>
    </row>
    <row r="108" spans="2:8" ht="30" x14ac:dyDescent="0.2">
      <c r="B108" s="143">
        <v>4522</v>
      </c>
      <c r="C108" s="146" t="s">
        <v>677</v>
      </c>
      <c r="D108" s="156">
        <v>4622</v>
      </c>
      <c r="E108" s="200"/>
      <c r="F108" s="220"/>
      <c r="G108" s="200"/>
      <c r="H108" s="180"/>
    </row>
    <row r="109" spans="2:8" ht="45" x14ac:dyDescent="0.2">
      <c r="B109" s="143">
        <v>4530</v>
      </c>
      <c r="C109" s="147" t="s">
        <v>678</v>
      </c>
      <c r="D109" s="156" t="s">
        <v>604</v>
      </c>
      <c r="E109" s="200">
        <f>E111+E112+E113</f>
        <v>0</v>
      </c>
      <c r="F109" s="200">
        <f>F111+F112+F113</f>
        <v>0</v>
      </c>
      <c r="G109" s="227">
        <f t="shared" ref="G109:H109" si="19">G111+G112+G113</f>
        <v>0</v>
      </c>
      <c r="H109" s="227">
        <f t="shared" si="19"/>
        <v>0</v>
      </c>
    </row>
    <row r="110" spans="2:8" x14ac:dyDescent="0.2">
      <c r="B110" s="143"/>
      <c r="C110" s="146" t="s">
        <v>607</v>
      </c>
      <c r="D110" s="156"/>
      <c r="E110" s="221"/>
      <c r="F110" s="220"/>
      <c r="G110" s="200"/>
      <c r="H110" s="180"/>
    </row>
    <row r="111" spans="2:8" ht="45" x14ac:dyDescent="0.2">
      <c r="B111" s="143">
        <v>4531</v>
      </c>
      <c r="C111" s="146" t="s">
        <v>679</v>
      </c>
      <c r="D111" s="156">
        <v>4637</v>
      </c>
      <c r="E111" s="200"/>
      <c r="F111" s="220"/>
      <c r="G111" s="200"/>
      <c r="H111" s="180"/>
    </row>
    <row r="112" spans="2:8" ht="30" x14ac:dyDescent="0.2">
      <c r="B112" s="143">
        <v>4532</v>
      </c>
      <c r="C112" s="146" t="s">
        <v>680</v>
      </c>
      <c r="D112" s="156">
        <v>4638</v>
      </c>
      <c r="E112" s="200"/>
      <c r="F112" s="220"/>
      <c r="G112" s="200"/>
      <c r="H112" s="180"/>
    </row>
    <row r="113" spans="2:8" ht="30" x14ac:dyDescent="0.2">
      <c r="B113" s="143">
        <v>4533</v>
      </c>
      <c r="C113" s="146" t="s">
        <v>681</v>
      </c>
      <c r="D113" s="156">
        <v>4639</v>
      </c>
      <c r="E113" s="200"/>
      <c r="F113" s="200"/>
      <c r="G113" s="200"/>
      <c r="H113" s="180"/>
    </row>
    <row r="114" spans="2:8" x14ac:dyDescent="0.2">
      <c r="B114" s="143"/>
      <c r="C114" s="146" t="s">
        <v>602</v>
      </c>
      <c r="D114" s="156"/>
      <c r="E114" s="200"/>
      <c r="F114" s="220"/>
      <c r="G114" s="200"/>
      <c r="H114" s="180"/>
    </row>
    <row r="115" spans="2:8" ht="30" x14ac:dyDescent="0.2">
      <c r="B115" s="143">
        <v>4534</v>
      </c>
      <c r="C115" s="146" t="s">
        <v>682</v>
      </c>
      <c r="D115" s="156"/>
      <c r="E115" s="200">
        <f>E117+E118</f>
        <v>0</v>
      </c>
      <c r="F115" s="200">
        <f>F117+F118</f>
        <v>0</v>
      </c>
      <c r="G115" s="227">
        <f t="shared" ref="G115:H115" si="20">G117+G118</f>
        <v>0</v>
      </c>
      <c r="H115" s="227">
        <f t="shared" si="20"/>
        <v>0</v>
      </c>
    </row>
    <row r="116" spans="2:8" x14ac:dyDescent="0.2">
      <c r="B116" s="143"/>
      <c r="C116" s="146" t="s">
        <v>607</v>
      </c>
      <c r="D116" s="156"/>
      <c r="E116" s="200"/>
      <c r="F116" s="220"/>
      <c r="G116" s="200"/>
      <c r="H116" s="180"/>
    </row>
    <row r="117" spans="2:8" ht="30" x14ac:dyDescent="0.2">
      <c r="B117" s="143">
        <v>4535</v>
      </c>
      <c r="C117" s="146" t="s">
        <v>683</v>
      </c>
      <c r="D117" s="156"/>
      <c r="E117" s="200"/>
      <c r="F117" s="220"/>
      <c r="G117" s="200"/>
      <c r="H117" s="180"/>
    </row>
    <row r="118" spans="2:8" x14ac:dyDescent="0.2">
      <c r="B118" s="143">
        <v>4536</v>
      </c>
      <c r="C118" s="146" t="s">
        <v>684</v>
      </c>
      <c r="D118" s="156"/>
      <c r="E118" s="200"/>
      <c r="F118" s="220"/>
      <c r="G118" s="200"/>
      <c r="H118" s="180"/>
    </row>
    <row r="119" spans="2:8" x14ac:dyDescent="0.2">
      <c r="B119" s="143">
        <v>4537</v>
      </c>
      <c r="C119" s="146" t="s">
        <v>685</v>
      </c>
      <c r="D119" s="156"/>
      <c r="E119" s="200"/>
      <c r="F119" s="220"/>
      <c r="G119" s="200"/>
      <c r="H119" s="180"/>
    </row>
    <row r="120" spans="2:8" x14ac:dyDescent="0.2">
      <c r="B120" s="143">
        <v>4538</v>
      </c>
      <c r="C120" s="146" t="s">
        <v>686</v>
      </c>
      <c r="D120" s="156"/>
      <c r="E120" s="200"/>
      <c r="F120" s="220"/>
      <c r="G120" s="200"/>
      <c r="H120" s="180"/>
    </row>
    <row r="121" spans="2:8" ht="45" x14ac:dyDescent="0.2">
      <c r="B121" s="143">
        <v>4540</v>
      </c>
      <c r="C121" s="147" t="s">
        <v>687</v>
      </c>
      <c r="D121" s="156" t="s">
        <v>604</v>
      </c>
      <c r="E121" s="200">
        <f>E123+E124+E125</f>
        <v>0</v>
      </c>
      <c r="F121" s="200">
        <f>F123+F124+F125</f>
        <v>0</v>
      </c>
      <c r="G121" s="227">
        <f t="shared" ref="G121:H121" si="21">G123+G124+G125</f>
        <v>0</v>
      </c>
      <c r="H121" s="227">
        <f t="shared" si="21"/>
        <v>0</v>
      </c>
    </row>
    <row r="122" spans="2:8" x14ac:dyDescent="0.2">
      <c r="B122" s="143"/>
      <c r="C122" s="146" t="s">
        <v>607</v>
      </c>
      <c r="D122" s="156"/>
      <c r="E122" s="200"/>
      <c r="F122" s="220"/>
      <c r="G122" s="200"/>
      <c r="H122" s="180"/>
    </row>
    <row r="123" spans="2:8" ht="39" customHeight="1" x14ac:dyDescent="0.2">
      <c r="B123" s="143">
        <v>4541</v>
      </c>
      <c r="C123" s="146" t="s">
        <v>688</v>
      </c>
      <c r="D123" s="156">
        <v>4655</v>
      </c>
      <c r="E123" s="200"/>
      <c r="F123" s="220"/>
      <c r="G123" s="200"/>
      <c r="H123" s="180"/>
    </row>
    <row r="124" spans="2:8" ht="30" x14ac:dyDescent="0.2">
      <c r="B124" s="143">
        <v>4542</v>
      </c>
      <c r="C124" s="146" t="s">
        <v>689</v>
      </c>
      <c r="D124" s="156">
        <v>4656</v>
      </c>
      <c r="E124" s="200"/>
      <c r="F124" s="220"/>
      <c r="G124" s="200"/>
      <c r="H124" s="180"/>
    </row>
    <row r="125" spans="2:8" x14ac:dyDescent="0.2">
      <c r="B125" s="442">
        <v>4543</v>
      </c>
      <c r="C125" s="150" t="s">
        <v>690</v>
      </c>
      <c r="D125" s="444">
        <v>4657</v>
      </c>
      <c r="E125" s="446"/>
      <c r="F125" s="446"/>
      <c r="G125" s="446"/>
      <c r="H125" s="450"/>
    </row>
    <row r="126" spans="2:8" x14ac:dyDescent="0.2">
      <c r="B126" s="443"/>
      <c r="C126" s="149" t="s">
        <v>691</v>
      </c>
      <c r="D126" s="445"/>
      <c r="E126" s="446"/>
      <c r="F126" s="446"/>
      <c r="G126" s="446"/>
      <c r="H126" s="451"/>
    </row>
    <row r="127" spans="2:8" x14ac:dyDescent="0.2">
      <c r="B127" s="143"/>
      <c r="C127" s="146" t="s">
        <v>602</v>
      </c>
      <c r="D127" s="156"/>
      <c r="E127" s="200"/>
      <c r="F127" s="220"/>
      <c r="G127" s="200"/>
      <c r="H127" s="180"/>
    </row>
    <row r="128" spans="2:8" ht="30" x14ac:dyDescent="0.2">
      <c r="B128" s="143">
        <v>4544</v>
      </c>
      <c r="C128" s="146" t="s">
        <v>692</v>
      </c>
      <c r="D128" s="156"/>
      <c r="E128" s="200">
        <f>E130+E131</f>
        <v>0</v>
      </c>
      <c r="F128" s="200">
        <f>F130+F131</f>
        <v>0</v>
      </c>
      <c r="G128" s="227">
        <f t="shared" ref="G128:H128" si="22">G130+G131</f>
        <v>0</v>
      </c>
      <c r="H128" s="227">
        <f t="shared" si="22"/>
        <v>0</v>
      </c>
    </row>
    <row r="129" spans="2:8" x14ac:dyDescent="0.2">
      <c r="B129" s="143"/>
      <c r="C129" s="146" t="s">
        <v>607</v>
      </c>
      <c r="D129" s="156"/>
      <c r="E129" s="200"/>
      <c r="F129" s="220"/>
      <c r="G129" s="200"/>
      <c r="H129" s="180"/>
    </row>
    <row r="130" spans="2:8" ht="30" x14ac:dyDescent="0.2">
      <c r="B130" s="143">
        <v>4545</v>
      </c>
      <c r="C130" s="146" t="s">
        <v>683</v>
      </c>
      <c r="D130" s="156"/>
      <c r="E130" s="200"/>
      <c r="F130" s="220"/>
      <c r="G130" s="200"/>
      <c r="H130" s="180"/>
    </row>
    <row r="131" spans="2:8" x14ac:dyDescent="0.2">
      <c r="B131" s="143">
        <v>4546</v>
      </c>
      <c r="C131" s="146" t="s">
        <v>693</v>
      </c>
      <c r="D131" s="156"/>
      <c r="E131" s="200"/>
      <c r="F131" s="220"/>
      <c r="G131" s="200"/>
      <c r="H131" s="180"/>
    </row>
    <row r="132" spans="2:8" x14ac:dyDescent="0.2">
      <c r="B132" s="143">
        <v>4547</v>
      </c>
      <c r="C132" s="146" t="s">
        <v>685</v>
      </c>
      <c r="D132" s="156"/>
      <c r="E132" s="200"/>
      <c r="F132" s="220"/>
      <c r="G132" s="200"/>
      <c r="H132" s="180"/>
    </row>
    <row r="133" spans="2:8" x14ac:dyDescent="0.2">
      <c r="B133" s="143">
        <v>4548</v>
      </c>
      <c r="C133" s="146" t="s">
        <v>686</v>
      </c>
      <c r="D133" s="156"/>
      <c r="E133" s="200"/>
      <c r="F133" s="220"/>
      <c r="G133" s="200"/>
      <c r="H133" s="180"/>
    </row>
    <row r="134" spans="2:8" ht="45" x14ac:dyDescent="0.2">
      <c r="B134" s="143">
        <v>4600</v>
      </c>
      <c r="C134" s="147" t="s">
        <v>694</v>
      </c>
      <c r="D134" s="156" t="s">
        <v>604</v>
      </c>
      <c r="E134" s="200">
        <f>E138+E140+E146</f>
        <v>20900</v>
      </c>
      <c r="F134" s="200">
        <f>F138+F140+F146</f>
        <v>20900</v>
      </c>
      <c r="G134" s="227">
        <f t="shared" ref="G134:H134" si="23">G138+G140+G146</f>
        <v>20900</v>
      </c>
      <c r="H134" s="227">
        <f t="shared" si="23"/>
        <v>0</v>
      </c>
    </row>
    <row r="135" spans="2:8" x14ac:dyDescent="0.2">
      <c r="B135" s="143"/>
      <c r="C135" s="146" t="s">
        <v>602</v>
      </c>
      <c r="D135" s="156"/>
      <c r="E135" s="200"/>
      <c r="F135" s="220"/>
      <c r="G135" s="200"/>
      <c r="H135" s="180"/>
    </row>
    <row r="136" spans="2:8" x14ac:dyDescent="0.2">
      <c r="B136" s="143">
        <v>4610</v>
      </c>
      <c r="C136" s="147" t="s">
        <v>695</v>
      </c>
      <c r="D136" s="156"/>
      <c r="E136" s="200"/>
      <c r="F136" s="220"/>
      <c r="G136" s="200"/>
      <c r="H136" s="180"/>
    </row>
    <row r="137" spans="2:8" x14ac:dyDescent="0.2">
      <c r="B137" s="143"/>
      <c r="C137" s="146" t="s">
        <v>602</v>
      </c>
      <c r="D137" s="156"/>
      <c r="E137" s="200"/>
      <c r="F137" s="220"/>
      <c r="G137" s="200"/>
      <c r="H137" s="180"/>
    </row>
    <row r="138" spans="2:8" ht="30" x14ac:dyDescent="0.2">
      <c r="B138" s="143">
        <v>4610</v>
      </c>
      <c r="C138" s="146" t="s">
        <v>696</v>
      </c>
      <c r="D138" s="156">
        <v>4711</v>
      </c>
      <c r="E138" s="200"/>
      <c r="F138" s="220"/>
      <c r="G138" s="200"/>
      <c r="H138" s="180"/>
    </row>
    <row r="139" spans="2:8" ht="30" x14ac:dyDescent="0.2">
      <c r="B139" s="143">
        <v>4620</v>
      </c>
      <c r="C139" s="146" t="s">
        <v>697</v>
      </c>
      <c r="D139" s="156">
        <v>4712</v>
      </c>
      <c r="E139" s="200"/>
      <c r="F139" s="220"/>
      <c r="G139" s="200"/>
      <c r="H139" s="180"/>
    </row>
    <row r="140" spans="2:8" ht="60" x14ac:dyDescent="0.2">
      <c r="B140" s="143">
        <v>4630</v>
      </c>
      <c r="C140" s="147" t="s">
        <v>698</v>
      </c>
      <c r="D140" s="156" t="s">
        <v>604</v>
      </c>
      <c r="E140" s="200">
        <f>E142+E143+E144+E145</f>
        <v>20900</v>
      </c>
      <c r="F140" s="200">
        <f>F142+F143+F144+F145</f>
        <v>20900</v>
      </c>
      <c r="G140" s="227">
        <f t="shared" ref="G140:H140" si="24">G142+G143+G144+G145</f>
        <v>20900</v>
      </c>
      <c r="H140" s="227">
        <f t="shared" si="24"/>
        <v>0</v>
      </c>
    </row>
    <row r="141" spans="2:8" x14ac:dyDescent="0.2">
      <c r="B141" s="143"/>
      <c r="C141" s="146" t="s">
        <v>607</v>
      </c>
      <c r="D141" s="156"/>
      <c r="E141" s="200"/>
      <c r="F141" s="220"/>
      <c r="G141" s="200"/>
      <c r="H141" s="180"/>
    </row>
    <row r="142" spans="2:8" x14ac:dyDescent="0.2">
      <c r="B142" s="143">
        <v>4631</v>
      </c>
      <c r="C142" s="146" t="s">
        <v>699</v>
      </c>
      <c r="D142" s="156">
        <v>4726</v>
      </c>
      <c r="E142" s="200"/>
      <c r="F142" s="220"/>
      <c r="G142" s="200"/>
      <c r="H142" s="180"/>
    </row>
    <row r="143" spans="2:8" ht="30" x14ac:dyDescent="0.2">
      <c r="B143" s="143">
        <v>4632</v>
      </c>
      <c r="C143" s="146" t="s">
        <v>700</v>
      </c>
      <c r="D143" s="156">
        <v>4727</v>
      </c>
      <c r="E143" s="226">
        <f>+F143</f>
        <v>900</v>
      </c>
      <c r="F143" s="226">
        <f>+G143</f>
        <v>900</v>
      </c>
      <c r="G143" s="200">
        <f>+[1]Տնտես.!$E$24</f>
        <v>900</v>
      </c>
      <c r="H143" s="180"/>
    </row>
    <row r="144" spans="2:8" x14ac:dyDescent="0.2">
      <c r="B144" s="143">
        <v>4633</v>
      </c>
      <c r="C144" s="146" t="s">
        <v>701</v>
      </c>
      <c r="D144" s="156">
        <v>4728</v>
      </c>
      <c r="E144" s="200"/>
      <c r="F144" s="220"/>
      <c r="G144" s="200"/>
      <c r="H144" s="180"/>
    </row>
    <row r="145" spans="2:8" x14ac:dyDescent="0.2">
      <c r="B145" s="143">
        <v>4634</v>
      </c>
      <c r="C145" s="146" t="s">
        <v>702</v>
      </c>
      <c r="D145" s="179">
        <v>4729</v>
      </c>
      <c r="E145" s="200">
        <f>+F145</f>
        <v>20000</v>
      </c>
      <c r="F145" s="200">
        <f>+G145</f>
        <v>20000</v>
      </c>
      <c r="G145" s="200">
        <f>+[1]Տնտես.!$E$25</f>
        <v>20000</v>
      </c>
      <c r="H145" s="180"/>
    </row>
    <row r="146" spans="2:8" x14ac:dyDescent="0.2">
      <c r="B146" s="143">
        <v>4640</v>
      </c>
      <c r="C146" s="147" t="s">
        <v>703</v>
      </c>
      <c r="D146" s="156" t="s">
        <v>604</v>
      </c>
      <c r="E146" s="200"/>
      <c r="F146" s="200"/>
      <c r="G146" s="200"/>
      <c r="H146" s="180"/>
    </row>
    <row r="147" spans="2:8" x14ac:dyDescent="0.2">
      <c r="B147" s="143"/>
      <c r="C147" s="146" t="s">
        <v>607</v>
      </c>
      <c r="D147" s="156"/>
      <c r="E147" s="200"/>
      <c r="F147" s="220"/>
      <c r="G147" s="200"/>
      <c r="H147" s="180"/>
    </row>
    <row r="148" spans="2:8" x14ac:dyDescent="0.2">
      <c r="B148" s="143">
        <v>4641</v>
      </c>
      <c r="C148" s="146" t="s">
        <v>704</v>
      </c>
      <c r="D148" s="156">
        <v>4741</v>
      </c>
      <c r="E148" s="200"/>
      <c r="F148" s="220"/>
      <c r="G148" s="200"/>
      <c r="H148" s="180"/>
    </row>
    <row r="149" spans="2:8" ht="30" x14ac:dyDescent="0.2">
      <c r="B149" s="143">
        <v>4700</v>
      </c>
      <c r="C149" s="147" t="s">
        <v>705</v>
      </c>
      <c r="D149" s="156" t="s">
        <v>604</v>
      </c>
      <c r="E149" s="200">
        <f>E151+E155+E161+E164+E168+E171+E174</f>
        <v>305572.40000000002</v>
      </c>
      <c r="F149" s="200">
        <f>F151+F155+F161+F164+F168+F171+F174</f>
        <v>305572.40000000002</v>
      </c>
      <c r="G149" s="227">
        <f t="shared" ref="G149:H149" si="25">G151+G155+G161+G164+G168+G171+G174</f>
        <v>305572.40000000002</v>
      </c>
      <c r="H149" s="227">
        <f t="shared" si="25"/>
        <v>0</v>
      </c>
    </row>
    <row r="150" spans="2:8" x14ac:dyDescent="0.2">
      <c r="B150" s="143"/>
      <c r="C150" s="146" t="s">
        <v>602</v>
      </c>
      <c r="D150" s="156"/>
      <c r="E150" s="200"/>
      <c r="F150" s="220"/>
      <c r="G150" s="200"/>
      <c r="H150" s="180"/>
    </row>
    <row r="151" spans="2:8" ht="60" x14ac:dyDescent="0.2">
      <c r="B151" s="143">
        <v>4710</v>
      </c>
      <c r="C151" s="147" t="s">
        <v>706</v>
      </c>
      <c r="D151" s="156" t="s">
        <v>604</v>
      </c>
      <c r="E151" s="200">
        <f>E153+E154</f>
        <v>3000</v>
      </c>
      <c r="F151" s="200">
        <f>F153+F154</f>
        <v>3000</v>
      </c>
      <c r="G151" s="227">
        <f t="shared" ref="G151:H151" si="26">G153+G154</f>
        <v>3000</v>
      </c>
      <c r="H151" s="227">
        <f t="shared" si="26"/>
        <v>0</v>
      </c>
    </row>
    <row r="152" spans="2:8" x14ac:dyDescent="0.2">
      <c r="B152" s="143"/>
      <c r="C152" s="146" t="s">
        <v>607</v>
      </c>
      <c r="D152" s="156"/>
      <c r="E152" s="200"/>
      <c r="F152" s="220"/>
      <c r="G152" s="200"/>
      <c r="H152" s="180"/>
    </row>
    <row r="153" spans="2:8" ht="45" x14ac:dyDescent="0.2">
      <c r="B153" s="143">
        <v>4711</v>
      </c>
      <c r="C153" s="146" t="s">
        <v>707</v>
      </c>
      <c r="D153" s="156">
        <v>4811</v>
      </c>
      <c r="E153" s="200"/>
      <c r="F153" s="220"/>
      <c r="G153" s="200"/>
      <c r="H153" s="180"/>
    </row>
    <row r="154" spans="2:8" ht="30" x14ac:dyDescent="0.2">
      <c r="B154" s="143">
        <v>4712</v>
      </c>
      <c r="C154" s="146" t="s">
        <v>708</v>
      </c>
      <c r="D154" s="156">
        <v>4819</v>
      </c>
      <c r="E154" s="200">
        <f>+F154</f>
        <v>3000</v>
      </c>
      <c r="F154" s="200">
        <f>+G154</f>
        <v>3000</v>
      </c>
      <c r="G154" s="200">
        <f>+[1]Տնտես.!$E$26</f>
        <v>3000</v>
      </c>
      <c r="H154" s="180"/>
    </row>
    <row r="155" spans="2:8" ht="75" x14ac:dyDescent="0.2">
      <c r="B155" s="143">
        <v>4720</v>
      </c>
      <c r="C155" s="147" t="s">
        <v>709</v>
      </c>
      <c r="D155" s="156" t="s">
        <v>604</v>
      </c>
      <c r="E155" s="200">
        <f>E157+E158+E159+E160</f>
        <v>5450</v>
      </c>
      <c r="F155" s="200">
        <f>F157+F158+F159+F160</f>
        <v>5450</v>
      </c>
      <c r="G155" s="227">
        <f t="shared" ref="G155:H155" si="27">G157+G158+G159+G160</f>
        <v>5450</v>
      </c>
      <c r="H155" s="227">
        <f t="shared" si="27"/>
        <v>0</v>
      </c>
    </row>
    <row r="156" spans="2:8" x14ac:dyDescent="0.2">
      <c r="B156" s="143"/>
      <c r="C156" s="146" t="s">
        <v>607</v>
      </c>
      <c r="D156" s="156"/>
      <c r="E156" s="200"/>
      <c r="F156" s="220"/>
      <c r="G156" s="200"/>
      <c r="H156" s="180"/>
    </row>
    <row r="157" spans="2:8" x14ac:dyDescent="0.2">
      <c r="B157" s="143">
        <v>4721</v>
      </c>
      <c r="C157" s="146" t="s">
        <v>710</v>
      </c>
      <c r="D157" s="156">
        <v>4821</v>
      </c>
      <c r="E157" s="200"/>
      <c r="F157" s="220"/>
      <c r="G157" s="200"/>
      <c r="H157" s="180"/>
    </row>
    <row r="158" spans="2:8" x14ac:dyDescent="0.2">
      <c r="B158" s="143">
        <v>4722</v>
      </c>
      <c r="C158" s="146" t="s">
        <v>711</v>
      </c>
      <c r="D158" s="156">
        <v>4822</v>
      </c>
      <c r="E158" s="200">
        <f>+F158</f>
        <v>450</v>
      </c>
      <c r="F158" s="200">
        <f>+G158</f>
        <v>450</v>
      </c>
      <c r="G158" s="200">
        <f>+[1]Տնտես.!$E$27</f>
        <v>450</v>
      </c>
      <c r="H158" s="180"/>
    </row>
    <row r="159" spans="2:8" x14ac:dyDescent="0.2">
      <c r="B159" s="143">
        <v>4723</v>
      </c>
      <c r="C159" s="146" t="s">
        <v>712</v>
      </c>
      <c r="D159" s="156">
        <v>4823</v>
      </c>
      <c r="E159" s="200">
        <f>+F159</f>
        <v>5000</v>
      </c>
      <c r="F159" s="200">
        <f>+G159</f>
        <v>5000</v>
      </c>
      <c r="G159" s="200">
        <f>+[1]Տնտես.!$E$28</f>
        <v>5000</v>
      </c>
      <c r="H159" s="180"/>
    </row>
    <row r="160" spans="2:8" ht="30" x14ac:dyDescent="0.2">
      <c r="B160" s="143">
        <v>4724</v>
      </c>
      <c r="C160" s="146" t="s">
        <v>713</v>
      </c>
      <c r="D160" s="156">
        <v>4824</v>
      </c>
      <c r="E160" s="200"/>
      <c r="F160" s="220"/>
      <c r="G160" s="200"/>
      <c r="H160" s="180"/>
    </row>
    <row r="161" spans="2:8" ht="30" x14ac:dyDescent="0.2">
      <c r="B161" s="143">
        <v>4730</v>
      </c>
      <c r="C161" s="147" t="s">
        <v>714</v>
      </c>
      <c r="D161" s="156" t="s">
        <v>604</v>
      </c>
      <c r="E161" s="200">
        <f>E163</f>
        <v>0</v>
      </c>
      <c r="F161" s="200">
        <f>F163</f>
        <v>0</v>
      </c>
      <c r="G161" s="200">
        <f>F161</f>
        <v>0</v>
      </c>
      <c r="H161" s="180"/>
    </row>
    <row r="162" spans="2:8" x14ac:dyDescent="0.2">
      <c r="B162" s="143"/>
      <c r="C162" s="146" t="s">
        <v>607</v>
      </c>
      <c r="D162" s="156"/>
      <c r="E162" s="200"/>
      <c r="F162" s="220"/>
      <c r="G162" s="200"/>
      <c r="H162" s="180"/>
    </row>
    <row r="163" spans="2:8" ht="30" x14ac:dyDescent="0.2">
      <c r="B163" s="143">
        <v>4731</v>
      </c>
      <c r="C163" s="146" t="s">
        <v>715</v>
      </c>
      <c r="D163" s="156">
        <v>4831</v>
      </c>
      <c r="E163" s="200"/>
      <c r="F163" s="220"/>
      <c r="G163" s="200"/>
      <c r="H163" s="180"/>
    </row>
    <row r="164" spans="2:8" ht="60" x14ac:dyDescent="0.2">
      <c r="B164" s="143">
        <v>4740</v>
      </c>
      <c r="C164" s="147" t="s">
        <v>716</v>
      </c>
      <c r="D164" s="156" t="s">
        <v>604</v>
      </c>
      <c r="E164" s="200">
        <f>E166+E167</f>
        <v>0</v>
      </c>
      <c r="F164" s="200">
        <f>F166+F167</f>
        <v>0</v>
      </c>
      <c r="G164" s="227">
        <f t="shared" ref="G164:H164" si="28">G166+G167</f>
        <v>0</v>
      </c>
      <c r="H164" s="227">
        <f t="shared" si="28"/>
        <v>0</v>
      </c>
    </row>
    <row r="165" spans="2:8" x14ac:dyDescent="0.2">
      <c r="B165" s="143"/>
      <c r="C165" s="146" t="s">
        <v>607</v>
      </c>
      <c r="D165" s="156"/>
      <c r="E165" s="200"/>
      <c r="F165" s="220"/>
      <c r="G165" s="200"/>
      <c r="H165" s="180"/>
    </row>
    <row r="166" spans="2:8" ht="30" x14ac:dyDescent="0.2">
      <c r="B166" s="143">
        <v>4741</v>
      </c>
      <c r="C166" s="146" t="s">
        <v>717</v>
      </c>
      <c r="D166" s="156">
        <v>4841</v>
      </c>
      <c r="E166" s="200"/>
      <c r="F166" s="220"/>
      <c r="G166" s="200"/>
      <c r="H166" s="180"/>
    </row>
    <row r="167" spans="2:8" ht="30" x14ac:dyDescent="0.2">
      <c r="B167" s="143">
        <v>4742</v>
      </c>
      <c r="C167" s="146" t="s">
        <v>718</v>
      </c>
      <c r="D167" s="156">
        <v>4842</v>
      </c>
      <c r="E167" s="200"/>
      <c r="F167" s="220"/>
      <c r="G167" s="200"/>
      <c r="H167" s="180"/>
    </row>
    <row r="168" spans="2:8" ht="60" x14ac:dyDescent="0.2">
      <c r="B168" s="143">
        <v>4750</v>
      </c>
      <c r="C168" s="147" t="s">
        <v>719</v>
      </c>
      <c r="D168" s="156" t="s">
        <v>604</v>
      </c>
      <c r="E168" s="200">
        <f>E170</f>
        <v>0</v>
      </c>
      <c r="F168" s="200">
        <f>F170</f>
        <v>0</v>
      </c>
      <c r="G168" s="200">
        <f>F168</f>
        <v>0</v>
      </c>
      <c r="H168" s="180"/>
    </row>
    <row r="169" spans="2:8" x14ac:dyDescent="0.2">
      <c r="B169" s="143"/>
      <c r="C169" s="146" t="s">
        <v>607</v>
      </c>
      <c r="D169" s="156"/>
      <c r="E169" s="200"/>
      <c r="F169" s="220"/>
      <c r="G169" s="200"/>
      <c r="H169" s="180"/>
    </row>
    <row r="170" spans="2:8" ht="45" x14ac:dyDescent="0.2">
      <c r="B170" s="143">
        <v>4751</v>
      </c>
      <c r="C170" s="146" t="s">
        <v>720</v>
      </c>
      <c r="D170" s="156">
        <v>4851</v>
      </c>
      <c r="E170" s="200"/>
      <c r="F170" s="220"/>
      <c r="G170" s="200"/>
      <c r="H170" s="180"/>
    </row>
    <row r="171" spans="2:8" x14ac:dyDescent="0.2">
      <c r="B171" s="143">
        <v>4760</v>
      </c>
      <c r="C171" s="147" t="s">
        <v>721</v>
      </c>
      <c r="D171" s="156" t="s">
        <v>604</v>
      </c>
      <c r="E171" s="200">
        <f>E173</f>
        <v>0</v>
      </c>
      <c r="F171" s="200">
        <f>F173</f>
        <v>0</v>
      </c>
      <c r="G171" s="200">
        <f>F171</f>
        <v>0</v>
      </c>
      <c r="H171" s="180"/>
    </row>
    <row r="172" spans="2:8" x14ac:dyDescent="0.2">
      <c r="B172" s="143"/>
      <c r="C172" s="146" t="s">
        <v>607</v>
      </c>
      <c r="D172" s="156"/>
      <c r="E172" s="200"/>
      <c r="F172" s="220"/>
      <c r="G172" s="200"/>
      <c r="H172" s="180"/>
    </row>
    <row r="173" spans="2:8" x14ac:dyDescent="0.2">
      <c r="B173" s="143">
        <v>4761</v>
      </c>
      <c r="C173" s="146" t="s">
        <v>722</v>
      </c>
      <c r="D173" s="156">
        <v>4861</v>
      </c>
      <c r="E173" s="200"/>
      <c r="F173" s="220"/>
      <c r="G173" s="200"/>
      <c r="H173" s="180"/>
    </row>
    <row r="174" spans="2:8" x14ac:dyDescent="0.2">
      <c r="B174" s="143">
        <v>4770</v>
      </c>
      <c r="C174" s="147" t="s">
        <v>723</v>
      </c>
      <c r="D174" s="156" t="s">
        <v>604</v>
      </c>
      <c r="E174" s="200">
        <f>E176</f>
        <v>297122.40000000002</v>
      </c>
      <c r="F174" s="200">
        <f>F176</f>
        <v>297122.40000000002</v>
      </c>
      <c r="G174" s="200">
        <f>G176</f>
        <v>297122.40000000002</v>
      </c>
      <c r="H174" s="180"/>
    </row>
    <row r="175" spans="2:8" x14ac:dyDescent="0.2">
      <c r="B175" s="143"/>
      <c r="C175" s="146" t="s">
        <v>607</v>
      </c>
      <c r="D175" s="156"/>
      <c r="E175" s="200"/>
      <c r="F175" s="220"/>
      <c r="G175" s="200"/>
      <c r="H175" s="180"/>
    </row>
    <row r="176" spans="2:8" x14ac:dyDescent="0.2">
      <c r="B176" s="143">
        <v>4771</v>
      </c>
      <c r="C176" s="146" t="s">
        <v>724</v>
      </c>
      <c r="D176" s="156">
        <v>4891</v>
      </c>
      <c r="E176" s="200">
        <f>+F176</f>
        <v>297122.40000000002</v>
      </c>
      <c r="F176" s="200">
        <f>+G176</f>
        <v>297122.40000000002</v>
      </c>
      <c r="G176" s="200">
        <f>+Лист2!J311</f>
        <v>297122.40000000002</v>
      </c>
      <c r="H176" s="180"/>
    </row>
    <row r="177" spans="2:8" ht="45" x14ac:dyDescent="0.2">
      <c r="B177" s="143">
        <v>4772</v>
      </c>
      <c r="C177" s="146" t="s">
        <v>725</v>
      </c>
      <c r="D177" s="179" t="s">
        <v>604</v>
      </c>
      <c r="E177" s="200"/>
      <c r="F177" s="220"/>
      <c r="G177" s="200"/>
      <c r="H177" s="180"/>
    </row>
    <row r="178" spans="2:8" ht="45" x14ac:dyDescent="0.2">
      <c r="B178" s="143">
        <v>5000</v>
      </c>
      <c r="C178" s="143" t="s">
        <v>726</v>
      </c>
      <c r="D178" s="156" t="s">
        <v>604</v>
      </c>
      <c r="E178" s="200">
        <f>E180+E198+E204+E207</f>
        <v>0</v>
      </c>
      <c r="F178" s="227">
        <f>F180+F198+F204+F207</f>
        <v>1656254</v>
      </c>
      <c r="G178" s="227">
        <f t="shared" ref="G178:H178" si="29">G180+G198+G204+G207</f>
        <v>0</v>
      </c>
      <c r="H178" s="227">
        <f t="shared" si="29"/>
        <v>1656254</v>
      </c>
    </row>
    <row r="179" spans="2:8" x14ac:dyDescent="0.2">
      <c r="B179" s="143"/>
      <c r="C179" s="146" t="s">
        <v>602</v>
      </c>
      <c r="D179" s="156"/>
      <c r="E179" s="200"/>
      <c r="F179" s="220"/>
      <c r="G179" s="227"/>
      <c r="H179" s="180"/>
    </row>
    <row r="180" spans="2:8" ht="30" x14ac:dyDescent="0.2">
      <c r="B180" s="143">
        <v>5100</v>
      </c>
      <c r="C180" s="146" t="s">
        <v>727</v>
      </c>
      <c r="D180" s="156" t="s">
        <v>604</v>
      </c>
      <c r="E180" s="200">
        <f>E182+E187+E192</f>
        <v>0</v>
      </c>
      <c r="F180" s="227">
        <f>F182+F187+F192</f>
        <v>1656254</v>
      </c>
      <c r="G180" s="227">
        <f t="shared" ref="G180:H180" si="30">G182+G187+G192</f>
        <v>0</v>
      </c>
      <c r="H180" s="227">
        <f t="shared" si="30"/>
        <v>1656254</v>
      </c>
    </row>
    <row r="181" spans="2:8" x14ac:dyDescent="0.2">
      <c r="B181" s="143"/>
      <c r="C181" s="146" t="s">
        <v>602</v>
      </c>
      <c r="D181" s="156"/>
      <c r="E181" s="200"/>
      <c r="F181" s="220"/>
      <c r="G181" s="227"/>
      <c r="H181" s="180"/>
    </row>
    <row r="182" spans="2:8" ht="30" x14ac:dyDescent="0.2">
      <c r="B182" s="143">
        <v>5110</v>
      </c>
      <c r="C182" s="147" t="s">
        <v>728</v>
      </c>
      <c r="D182" s="156" t="s">
        <v>604</v>
      </c>
      <c r="E182" s="200">
        <f>E184+E185+E186</f>
        <v>0</v>
      </c>
      <c r="F182" s="227">
        <f>F184+F185+F186</f>
        <v>1604954</v>
      </c>
      <c r="G182" s="227">
        <f t="shared" ref="G182:H182" si="31">G184+G185+G186</f>
        <v>0</v>
      </c>
      <c r="H182" s="227">
        <f t="shared" si="31"/>
        <v>1604954</v>
      </c>
    </row>
    <row r="183" spans="2:8" x14ac:dyDescent="0.2">
      <c r="B183" s="143"/>
      <c r="C183" s="146" t="s">
        <v>607</v>
      </c>
      <c r="D183" s="156"/>
      <c r="E183" s="200"/>
      <c r="F183" s="220"/>
      <c r="G183" s="227"/>
      <c r="H183" s="180"/>
    </row>
    <row r="184" spans="2:8" x14ac:dyDescent="0.2">
      <c r="B184" s="143">
        <v>5111</v>
      </c>
      <c r="C184" s="146" t="s">
        <v>729</v>
      </c>
      <c r="D184" s="156">
        <v>5111</v>
      </c>
      <c r="E184" s="200"/>
      <c r="F184" s="220"/>
      <c r="G184" s="227"/>
      <c r="H184" s="180"/>
    </row>
    <row r="185" spans="2:8" x14ac:dyDescent="0.2">
      <c r="B185" s="143">
        <v>5112</v>
      </c>
      <c r="C185" s="146" t="s">
        <v>730</v>
      </c>
      <c r="D185" s="156">
        <v>5112</v>
      </c>
      <c r="E185" s="200"/>
      <c r="F185" s="220"/>
      <c r="G185" s="227"/>
      <c r="H185" s="180"/>
    </row>
    <row r="186" spans="2:8" x14ac:dyDescent="0.2">
      <c r="B186" s="143">
        <v>5113</v>
      </c>
      <c r="C186" s="146" t="s">
        <v>731</v>
      </c>
      <c r="D186" s="156">
        <v>5113</v>
      </c>
      <c r="E186" s="200"/>
      <c r="F186" s="220">
        <f>+G186+H186</f>
        <v>1604954</v>
      </c>
      <c r="G186" s="227"/>
      <c r="H186" s="227">
        <f>+Лист2!K11-Лист3!H187-Лист3!H197</f>
        <v>1604954</v>
      </c>
    </row>
    <row r="187" spans="2:8" ht="30" x14ac:dyDescent="0.2">
      <c r="B187" s="143">
        <v>5120</v>
      </c>
      <c r="C187" s="147" t="s">
        <v>732</v>
      </c>
      <c r="D187" s="156" t="s">
        <v>604</v>
      </c>
      <c r="E187" s="200">
        <f>E189+E190+E191</f>
        <v>0</v>
      </c>
      <c r="F187" s="227">
        <f>F189+F190+F191</f>
        <v>3000</v>
      </c>
      <c r="G187" s="227">
        <f>G189+G190+G191</f>
        <v>0</v>
      </c>
      <c r="H187" s="227">
        <f>H189+H190+H191</f>
        <v>3000</v>
      </c>
    </row>
    <row r="188" spans="2:8" x14ac:dyDescent="0.2">
      <c r="B188" s="143"/>
      <c r="C188" s="146" t="s">
        <v>607</v>
      </c>
      <c r="D188" s="156"/>
      <c r="E188" s="200"/>
      <c r="F188" s="220"/>
      <c r="G188" s="227"/>
      <c r="H188" s="180"/>
    </row>
    <row r="189" spans="2:8" x14ac:dyDescent="0.2">
      <c r="B189" s="143">
        <v>5121</v>
      </c>
      <c r="C189" s="146" t="s">
        <v>733</v>
      </c>
      <c r="D189" s="156">
        <v>5121</v>
      </c>
      <c r="E189" s="200">
        <v>0</v>
      </c>
      <c r="F189" s="220">
        <f>[2]sheet1!AL55</f>
        <v>0</v>
      </c>
      <c r="G189" s="227"/>
      <c r="H189" s="180"/>
    </row>
    <row r="190" spans="2:8" x14ac:dyDescent="0.2">
      <c r="B190" s="143">
        <v>5122</v>
      </c>
      <c r="C190" s="146" t="s">
        <v>734</v>
      </c>
      <c r="D190" s="156">
        <v>5122</v>
      </c>
      <c r="E190" s="200"/>
      <c r="F190" s="220">
        <f>+G190+H190</f>
        <v>2000</v>
      </c>
      <c r="G190" s="227"/>
      <c r="H190" s="227">
        <v>2000</v>
      </c>
    </row>
    <row r="191" spans="2:8" x14ac:dyDescent="0.2">
      <c r="B191" s="143">
        <v>5123</v>
      </c>
      <c r="C191" s="146" t="s">
        <v>735</v>
      </c>
      <c r="D191" s="156">
        <v>5129</v>
      </c>
      <c r="E191" s="200"/>
      <c r="F191" s="220">
        <f>+G191+H191</f>
        <v>1000</v>
      </c>
      <c r="G191" s="227"/>
      <c r="H191" s="227">
        <v>1000</v>
      </c>
    </row>
    <row r="192" spans="2:8" ht="30" x14ac:dyDescent="0.2">
      <c r="B192" s="143">
        <v>5130</v>
      </c>
      <c r="C192" s="147" t="s">
        <v>736</v>
      </c>
      <c r="D192" s="156" t="s">
        <v>604</v>
      </c>
      <c r="E192" s="200"/>
      <c r="F192" s="227">
        <f t="shared" ref="F192:H192" si="32">+F194+F195+F196+F197</f>
        <v>48300</v>
      </c>
      <c r="G192" s="227">
        <f t="shared" si="32"/>
        <v>0</v>
      </c>
      <c r="H192" s="227">
        <f t="shared" si="32"/>
        <v>48300</v>
      </c>
    </row>
    <row r="193" spans="2:8" x14ac:dyDescent="0.2">
      <c r="B193" s="143"/>
      <c r="C193" s="146" t="s">
        <v>607</v>
      </c>
      <c r="D193" s="156"/>
      <c r="E193" s="200"/>
      <c r="F193" s="220"/>
      <c r="G193" s="227"/>
      <c r="H193" s="180"/>
    </row>
    <row r="194" spans="2:8" x14ac:dyDescent="0.2">
      <c r="B194" s="143">
        <v>5131</v>
      </c>
      <c r="C194" s="146" t="s">
        <v>737</v>
      </c>
      <c r="D194" s="156">
        <v>5131</v>
      </c>
      <c r="E194" s="200">
        <f>[2]sheet1!AO53</f>
        <v>0</v>
      </c>
      <c r="F194" s="220">
        <f>[2]sheet1!AO55</f>
        <v>0</v>
      </c>
      <c r="G194" s="227"/>
      <c r="H194" s="180"/>
    </row>
    <row r="195" spans="2:8" x14ac:dyDescent="0.2">
      <c r="B195" s="143">
        <v>5132</v>
      </c>
      <c r="C195" s="146" t="s">
        <v>738</v>
      </c>
      <c r="D195" s="156">
        <v>5132</v>
      </c>
      <c r="E195" s="200"/>
      <c r="F195" s="220"/>
      <c r="G195" s="227"/>
      <c r="H195" s="180"/>
    </row>
    <row r="196" spans="2:8" x14ac:dyDescent="0.2">
      <c r="B196" s="143">
        <v>5133</v>
      </c>
      <c r="C196" s="146" t="s">
        <v>739</v>
      </c>
      <c r="D196" s="156">
        <v>5133</v>
      </c>
      <c r="E196" s="200"/>
      <c r="F196" s="220"/>
      <c r="G196" s="227"/>
      <c r="H196" s="180"/>
    </row>
    <row r="197" spans="2:8" x14ac:dyDescent="0.2">
      <c r="B197" s="143">
        <v>5134</v>
      </c>
      <c r="C197" s="146" t="s">
        <v>740</v>
      </c>
      <c r="D197" s="156">
        <v>5134</v>
      </c>
      <c r="E197" s="200"/>
      <c r="F197" s="220">
        <f>+G197+H197</f>
        <v>48300</v>
      </c>
      <c r="G197" s="227"/>
      <c r="H197" s="227">
        <v>48300</v>
      </c>
    </row>
    <row r="198" spans="2:8" ht="30" x14ac:dyDescent="0.2">
      <c r="B198" s="143">
        <v>5200</v>
      </c>
      <c r="C198" s="147" t="s">
        <v>741</v>
      </c>
      <c r="D198" s="156" t="s">
        <v>604</v>
      </c>
      <c r="E198" s="200">
        <f>E200+E201+E202+E203</f>
        <v>0</v>
      </c>
      <c r="F198" s="200">
        <f>F200+F201+F202+F203</f>
        <v>0</v>
      </c>
      <c r="G198" s="227">
        <f t="shared" ref="G198:H198" si="33">G200+G201+G202+G203</f>
        <v>0</v>
      </c>
      <c r="H198" s="227">
        <f t="shared" si="33"/>
        <v>0</v>
      </c>
    </row>
    <row r="199" spans="2:8" x14ac:dyDescent="0.2">
      <c r="B199" s="143"/>
      <c r="C199" s="146" t="s">
        <v>602</v>
      </c>
      <c r="D199" s="156"/>
      <c r="E199" s="200"/>
      <c r="F199" s="220"/>
      <c r="G199" s="200"/>
      <c r="H199" s="180"/>
    </row>
    <row r="200" spans="2:8" ht="30" x14ac:dyDescent="0.2">
      <c r="B200" s="143">
        <v>5211</v>
      </c>
      <c r="C200" s="146" t="s">
        <v>742</v>
      </c>
      <c r="D200" s="156">
        <v>5211</v>
      </c>
      <c r="E200" s="200"/>
      <c r="F200" s="220"/>
      <c r="G200" s="200"/>
      <c r="H200" s="180"/>
    </row>
    <row r="201" spans="2:8" x14ac:dyDescent="0.2">
      <c r="B201" s="143">
        <v>5221</v>
      </c>
      <c r="C201" s="146" t="s">
        <v>743</v>
      </c>
      <c r="D201" s="156">
        <v>5221</v>
      </c>
      <c r="E201" s="200"/>
      <c r="F201" s="220"/>
      <c r="G201" s="200"/>
      <c r="H201" s="180"/>
    </row>
    <row r="202" spans="2:8" x14ac:dyDescent="0.2">
      <c r="B202" s="143">
        <v>5231</v>
      </c>
      <c r="C202" s="146" t="s">
        <v>744</v>
      </c>
      <c r="D202" s="156">
        <v>5231</v>
      </c>
      <c r="E202" s="200"/>
      <c r="F202" s="220"/>
      <c r="G202" s="200"/>
      <c r="H202" s="180"/>
    </row>
    <row r="203" spans="2:8" x14ac:dyDescent="0.2">
      <c r="B203" s="143">
        <v>5241</v>
      </c>
      <c r="C203" s="146" t="s">
        <v>745</v>
      </c>
      <c r="D203" s="156">
        <v>5241</v>
      </c>
      <c r="E203" s="200"/>
      <c r="F203" s="220"/>
      <c r="G203" s="200"/>
      <c r="H203" s="180"/>
    </row>
    <row r="204" spans="2:8" x14ac:dyDescent="0.2">
      <c r="B204" s="143">
        <v>5300</v>
      </c>
      <c r="C204" s="147" t="s">
        <v>746</v>
      </c>
      <c r="D204" s="156" t="s">
        <v>604</v>
      </c>
      <c r="E204" s="200">
        <f>E206</f>
        <v>0</v>
      </c>
      <c r="F204" s="200">
        <f>F206</f>
        <v>0</v>
      </c>
      <c r="G204" s="200"/>
      <c r="H204" s="180"/>
    </row>
    <row r="205" spans="2:8" x14ac:dyDescent="0.2">
      <c r="B205" s="143"/>
      <c r="C205" s="146" t="s">
        <v>602</v>
      </c>
      <c r="D205" s="156"/>
      <c r="E205" s="200"/>
      <c r="F205" s="220"/>
      <c r="G205" s="200"/>
      <c r="H205" s="180"/>
    </row>
    <row r="206" spans="2:8" x14ac:dyDescent="0.2">
      <c r="B206" s="143">
        <v>5311</v>
      </c>
      <c r="C206" s="146" t="s">
        <v>747</v>
      </c>
      <c r="D206" s="156">
        <v>5311</v>
      </c>
      <c r="E206" s="200"/>
      <c r="F206" s="220"/>
      <c r="G206" s="200"/>
      <c r="H206" s="180"/>
    </row>
    <row r="207" spans="2:8" x14ac:dyDescent="0.2">
      <c r="B207" s="442">
        <v>5400</v>
      </c>
      <c r="C207" s="148" t="s">
        <v>748</v>
      </c>
      <c r="D207" s="444" t="s">
        <v>604</v>
      </c>
      <c r="E207" s="446">
        <f>E210+E211+E212+E213</f>
        <v>0</v>
      </c>
      <c r="F207" s="440">
        <f>F210+F211+F212+F213</f>
        <v>0</v>
      </c>
      <c r="G207" s="440">
        <f t="shared" ref="G207:H207" si="34">G210+G211+G212+G213</f>
        <v>0</v>
      </c>
      <c r="H207" s="440">
        <f t="shared" si="34"/>
        <v>0</v>
      </c>
    </row>
    <row r="208" spans="2:8" x14ac:dyDescent="0.2">
      <c r="B208" s="443"/>
      <c r="C208" s="149" t="s">
        <v>749</v>
      </c>
      <c r="D208" s="445"/>
      <c r="E208" s="446"/>
      <c r="F208" s="441"/>
      <c r="G208" s="441"/>
      <c r="H208" s="441"/>
    </row>
    <row r="209" spans="2:8" x14ac:dyDescent="0.2">
      <c r="B209" s="143"/>
      <c r="C209" s="146" t="s">
        <v>602</v>
      </c>
      <c r="D209" s="156"/>
      <c r="E209" s="200"/>
      <c r="F209" s="220"/>
      <c r="G209" s="200"/>
      <c r="H209" s="180"/>
    </row>
    <row r="210" spans="2:8" x14ac:dyDescent="0.2">
      <c r="B210" s="143">
        <v>5411</v>
      </c>
      <c r="C210" s="146" t="s">
        <v>750</v>
      </c>
      <c r="D210" s="156">
        <v>5411</v>
      </c>
      <c r="E210" s="200"/>
      <c r="F210" s="220"/>
      <c r="G210" s="200"/>
      <c r="H210" s="180"/>
    </row>
    <row r="211" spans="2:8" x14ac:dyDescent="0.2">
      <c r="B211" s="143">
        <v>5421</v>
      </c>
      <c r="C211" s="146" t="s">
        <v>751</v>
      </c>
      <c r="D211" s="156">
        <v>5421</v>
      </c>
      <c r="E211" s="200"/>
      <c r="F211" s="220"/>
      <c r="G211" s="200"/>
      <c r="H211" s="180"/>
    </row>
    <row r="212" spans="2:8" x14ac:dyDescent="0.2">
      <c r="B212" s="143">
        <v>5431</v>
      </c>
      <c r="C212" s="146" t="s">
        <v>752</v>
      </c>
      <c r="D212" s="156">
        <v>5431</v>
      </c>
      <c r="E212" s="200"/>
      <c r="F212" s="220"/>
      <c r="G212" s="200"/>
      <c r="H212" s="180"/>
    </row>
    <row r="213" spans="2:8" x14ac:dyDescent="0.2">
      <c r="B213" s="143">
        <v>5441</v>
      </c>
      <c r="C213" s="146" t="s">
        <v>753</v>
      </c>
      <c r="D213" s="156">
        <v>5441</v>
      </c>
      <c r="E213" s="200"/>
      <c r="F213" s="220"/>
      <c r="G213" s="200"/>
      <c r="H213" s="180"/>
    </row>
    <row r="214" spans="2:8" ht="45" x14ac:dyDescent="0.2">
      <c r="B214" s="143">
        <v>6000</v>
      </c>
      <c r="C214" s="146" t="s">
        <v>754</v>
      </c>
      <c r="D214" s="156" t="s">
        <v>604</v>
      </c>
      <c r="E214" s="200"/>
      <c r="F214" s="200"/>
      <c r="G214" s="200"/>
      <c r="H214" s="181"/>
    </row>
    <row r="215" spans="2:8" x14ac:dyDescent="0.2">
      <c r="B215" s="143"/>
      <c r="C215" s="146" t="s">
        <v>602</v>
      </c>
      <c r="D215" s="156"/>
      <c r="E215" s="200"/>
      <c r="F215" s="220"/>
      <c r="G215" s="200"/>
      <c r="H215" s="180"/>
    </row>
    <row r="216" spans="2:8" ht="30" x14ac:dyDescent="0.2">
      <c r="B216" s="143">
        <v>6100</v>
      </c>
      <c r="C216" s="146" t="s">
        <v>755</v>
      </c>
      <c r="D216" s="156" t="s">
        <v>604</v>
      </c>
      <c r="E216" s="200">
        <f>E218+E219+E220</f>
        <v>0</v>
      </c>
      <c r="F216" s="200">
        <f>F218+F219+F220</f>
        <v>0</v>
      </c>
      <c r="G216" s="227">
        <f t="shared" ref="G216:H216" si="35">G218+G219+G220</f>
        <v>0</v>
      </c>
      <c r="H216" s="227">
        <f t="shared" si="35"/>
        <v>0</v>
      </c>
    </row>
    <row r="217" spans="2:8" x14ac:dyDescent="0.2">
      <c r="B217" s="143"/>
      <c r="C217" s="146" t="s">
        <v>602</v>
      </c>
      <c r="D217" s="156"/>
      <c r="E217" s="200"/>
      <c r="F217" s="220"/>
      <c r="G217" s="200"/>
      <c r="H217" s="182"/>
    </row>
    <row r="218" spans="2:8" x14ac:dyDescent="0.2">
      <c r="B218" s="143">
        <v>6110</v>
      </c>
      <c r="C218" s="147" t="s">
        <v>756</v>
      </c>
      <c r="D218" s="156">
        <v>8111</v>
      </c>
      <c r="E218" s="200"/>
      <c r="F218" s="220"/>
      <c r="G218" s="200"/>
      <c r="H218" s="180"/>
    </row>
    <row r="219" spans="2:8" x14ac:dyDescent="0.2">
      <c r="B219" s="143">
        <v>6120</v>
      </c>
      <c r="C219" s="147" t="s">
        <v>757</v>
      </c>
      <c r="D219" s="156">
        <v>8121</v>
      </c>
      <c r="E219" s="200"/>
      <c r="F219" s="220"/>
      <c r="G219" s="200"/>
      <c r="H219" s="180"/>
    </row>
    <row r="220" spans="2:8" ht="30" x14ac:dyDescent="0.2">
      <c r="B220" s="143">
        <v>6130</v>
      </c>
      <c r="C220" s="147" t="s">
        <v>758</v>
      </c>
      <c r="D220" s="156">
        <v>8131</v>
      </c>
      <c r="E220" s="200"/>
      <c r="F220" s="220"/>
      <c r="G220" s="200"/>
      <c r="H220" s="180"/>
    </row>
    <row r="221" spans="2:8" ht="30" x14ac:dyDescent="0.2">
      <c r="B221" s="143">
        <v>6200</v>
      </c>
      <c r="C221" s="146" t="s">
        <v>759</v>
      </c>
      <c r="D221" s="156" t="s">
        <v>604</v>
      </c>
      <c r="E221" s="200">
        <f>E223+E224</f>
        <v>0</v>
      </c>
      <c r="F221" s="200">
        <f>F223+F224</f>
        <v>0</v>
      </c>
      <c r="G221" s="227">
        <f t="shared" ref="G221:H221" si="36">G223+G224</f>
        <v>0</v>
      </c>
      <c r="H221" s="227">
        <f t="shared" si="36"/>
        <v>0</v>
      </c>
    </row>
    <row r="222" spans="2:8" x14ac:dyDescent="0.2">
      <c r="B222" s="143"/>
      <c r="C222" s="146" t="s">
        <v>602</v>
      </c>
      <c r="D222" s="156"/>
      <c r="E222" s="200"/>
      <c r="F222" s="220"/>
      <c r="G222" s="200"/>
      <c r="H222" s="180"/>
    </row>
    <row r="223" spans="2:8" ht="30" x14ac:dyDescent="0.2">
      <c r="B223" s="143">
        <v>6210</v>
      </c>
      <c r="C223" s="147" t="s">
        <v>760</v>
      </c>
      <c r="D223" s="156">
        <v>8211</v>
      </c>
      <c r="E223" s="200"/>
      <c r="F223" s="220"/>
      <c r="G223" s="200"/>
      <c r="H223" s="180"/>
    </row>
    <row r="224" spans="2:8" ht="30" x14ac:dyDescent="0.2">
      <c r="B224" s="143">
        <v>6220</v>
      </c>
      <c r="C224" s="147" t="s">
        <v>761</v>
      </c>
      <c r="D224" s="156" t="s">
        <v>604</v>
      </c>
      <c r="E224" s="200">
        <f>E226+E227+E228</f>
        <v>0</v>
      </c>
      <c r="F224" s="200">
        <f>F226+F227+F228</f>
        <v>0</v>
      </c>
      <c r="G224" s="227">
        <f t="shared" ref="G224:H224" si="37">G226+G227+G228</f>
        <v>0</v>
      </c>
      <c r="H224" s="227">
        <f t="shared" si="37"/>
        <v>0</v>
      </c>
    </row>
    <row r="225" spans="2:8" x14ac:dyDescent="0.2">
      <c r="B225" s="143"/>
      <c r="C225" s="146" t="s">
        <v>607</v>
      </c>
      <c r="D225" s="156"/>
      <c r="E225" s="200"/>
      <c r="F225" s="220"/>
      <c r="G225" s="200"/>
      <c r="H225" s="180"/>
    </row>
    <row r="226" spans="2:8" x14ac:dyDescent="0.2">
      <c r="B226" s="143">
        <v>6221</v>
      </c>
      <c r="C226" s="146" t="s">
        <v>762</v>
      </c>
      <c r="D226" s="156">
        <v>8221</v>
      </c>
      <c r="E226" s="200"/>
      <c r="F226" s="220"/>
      <c r="G226" s="200"/>
      <c r="H226" s="180"/>
    </row>
    <row r="227" spans="2:8" ht="30" x14ac:dyDescent="0.2">
      <c r="B227" s="143">
        <v>6222</v>
      </c>
      <c r="C227" s="146" t="s">
        <v>763</v>
      </c>
      <c r="D227" s="156">
        <v>8222</v>
      </c>
      <c r="E227" s="200"/>
      <c r="F227" s="220"/>
      <c r="G227" s="200"/>
      <c r="H227" s="180"/>
    </row>
    <row r="228" spans="2:8" ht="30" x14ac:dyDescent="0.2">
      <c r="B228" s="143">
        <v>6223</v>
      </c>
      <c r="C228" s="146" t="s">
        <v>764</v>
      </c>
      <c r="D228" s="156">
        <v>8223</v>
      </c>
      <c r="E228" s="200"/>
      <c r="F228" s="220"/>
      <c r="G228" s="200"/>
      <c r="H228" s="180"/>
    </row>
    <row r="229" spans="2:8" ht="30" x14ac:dyDescent="0.2">
      <c r="B229" s="143">
        <v>6300</v>
      </c>
      <c r="C229" s="146" t="s">
        <v>765</v>
      </c>
      <c r="D229" s="156" t="s">
        <v>604</v>
      </c>
      <c r="E229" s="200">
        <f>E231</f>
        <v>0</v>
      </c>
      <c r="F229" s="200">
        <f>F231</f>
        <v>0</v>
      </c>
      <c r="G229" s="227">
        <f t="shared" ref="G229:H229" si="38">G231</f>
        <v>0</v>
      </c>
      <c r="H229" s="227">
        <f t="shared" si="38"/>
        <v>0</v>
      </c>
    </row>
    <row r="230" spans="2:8" x14ac:dyDescent="0.2">
      <c r="B230" s="143"/>
      <c r="C230" s="146" t="s">
        <v>602</v>
      </c>
      <c r="D230" s="156"/>
      <c r="E230" s="200"/>
      <c r="F230" s="220"/>
      <c r="G230" s="200"/>
      <c r="H230" s="180"/>
    </row>
    <row r="231" spans="2:8" ht="30" x14ac:dyDescent="0.2">
      <c r="B231" s="143">
        <v>6310</v>
      </c>
      <c r="C231" s="147" t="s">
        <v>766</v>
      </c>
      <c r="D231" s="156">
        <v>8311</v>
      </c>
      <c r="E231" s="200"/>
      <c r="F231" s="220"/>
      <c r="G231" s="200"/>
      <c r="H231" s="180"/>
    </row>
    <row r="232" spans="2:8" ht="45" x14ac:dyDescent="0.2">
      <c r="B232" s="143">
        <v>6400</v>
      </c>
      <c r="C232" s="146" t="s">
        <v>767</v>
      </c>
      <c r="D232" s="156" t="s">
        <v>604</v>
      </c>
      <c r="E232" s="200"/>
      <c r="F232" s="200"/>
      <c r="G232" s="200"/>
      <c r="H232" s="181"/>
    </row>
    <row r="233" spans="2:8" x14ac:dyDescent="0.2">
      <c r="B233" s="143"/>
      <c r="C233" s="146" t="s">
        <v>602</v>
      </c>
      <c r="D233" s="156"/>
      <c r="E233" s="200"/>
      <c r="F233" s="220"/>
      <c r="G233" s="200"/>
      <c r="H233" s="180"/>
    </row>
    <row r="234" spans="2:8" x14ac:dyDescent="0.2">
      <c r="B234" s="143">
        <v>6410</v>
      </c>
      <c r="C234" s="147" t="s">
        <v>768</v>
      </c>
      <c r="D234" s="156">
        <v>8411</v>
      </c>
      <c r="E234" s="200"/>
      <c r="F234" s="220"/>
      <c r="G234" s="200"/>
      <c r="H234" s="181"/>
    </row>
    <row r="235" spans="2:8" x14ac:dyDescent="0.2">
      <c r="B235" s="143">
        <v>6420</v>
      </c>
      <c r="C235" s="147" t="s">
        <v>769</v>
      </c>
      <c r="D235" s="156">
        <v>8412</v>
      </c>
      <c r="E235" s="200"/>
      <c r="F235" s="220"/>
      <c r="G235" s="200"/>
      <c r="H235" s="180"/>
    </row>
    <row r="236" spans="2:8" ht="30" x14ac:dyDescent="0.2">
      <c r="B236" s="143">
        <v>6430</v>
      </c>
      <c r="C236" s="147" t="s">
        <v>770</v>
      </c>
      <c r="D236" s="156">
        <v>8413</v>
      </c>
      <c r="E236" s="200"/>
      <c r="F236" s="220"/>
      <c r="G236" s="200"/>
      <c r="H236" s="180"/>
    </row>
    <row r="237" spans="2:8" ht="30" x14ac:dyDescent="0.2">
      <c r="B237" s="143">
        <v>6440</v>
      </c>
      <c r="C237" s="147" t="s">
        <v>771</v>
      </c>
      <c r="D237" s="156">
        <v>8414</v>
      </c>
      <c r="E237" s="200"/>
      <c r="F237" s="220"/>
      <c r="G237" s="200"/>
      <c r="H237" s="180"/>
    </row>
    <row r="238" spans="2:8" ht="18.75" x14ac:dyDescent="0.25">
      <c r="B238" s="140"/>
      <c r="C238"/>
      <c r="D238" s="152"/>
      <c r="E238" s="155"/>
      <c r="G238" s="152"/>
      <c r="H238" s="152"/>
    </row>
  </sheetData>
  <mergeCells count="38">
    <mergeCell ref="D1:H5"/>
    <mergeCell ref="H55:H56"/>
    <mergeCell ref="H63:H64"/>
    <mergeCell ref="H125:H126"/>
    <mergeCell ref="H8:H9"/>
    <mergeCell ref="H11:H12"/>
    <mergeCell ref="B6:H6"/>
    <mergeCell ref="B11:B12"/>
    <mergeCell ref="D11:D12"/>
    <mergeCell ref="E11:E12"/>
    <mergeCell ref="F11:F12"/>
    <mergeCell ref="G11:G12"/>
    <mergeCell ref="B8:B9"/>
    <mergeCell ref="C8:D8"/>
    <mergeCell ref="E8:E9"/>
    <mergeCell ref="F8:F9"/>
    <mergeCell ref="G8:G9"/>
    <mergeCell ref="B63:B64"/>
    <mergeCell ref="G63:G64"/>
    <mergeCell ref="B55:B56"/>
    <mergeCell ref="D55:D56"/>
    <mergeCell ref="E55:E56"/>
    <mergeCell ref="F55:F56"/>
    <mergeCell ref="G55:G56"/>
    <mergeCell ref="D63:D64"/>
    <mergeCell ref="E63:E64"/>
    <mergeCell ref="F63:F64"/>
    <mergeCell ref="H207:H208"/>
    <mergeCell ref="B125:B126"/>
    <mergeCell ref="D125:D126"/>
    <mergeCell ref="E125:E126"/>
    <mergeCell ref="F125:F126"/>
    <mergeCell ref="G125:G126"/>
    <mergeCell ref="B207:B208"/>
    <mergeCell ref="D207:D208"/>
    <mergeCell ref="E207:E208"/>
    <mergeCell ref="F207:F208"/>
    <mergeCell ref="G207:G208"/>
  </mergeCells>
  <pageMargins left="0" right="0" top="0" bottom="0" header="0.3" footer="0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9"/>
  <sheetViews>
    <sheetView view="pageBreakPreview" zoomScaleSheetLayoutView="100" workbookViewId="0">
      <selection activeCell="G25" sqref="G25"/>
    </sheetView>
  </sheetViews>
  <sheetFormatPr defaultRowHeight="12.75" x14ac:dyDescent="0.2"/>
  <cols>
    <col min="1" max="1" width="4.85546875" style="139" customWidth="1"/>
    <col min="2" max="2" width="5.5703125" style="139" customWidth="1"/>
    <col min="3" max="3" width="39" style="139" customWidth="1"/>
    <col min="4" max="4" width="12.42578125" style="139" customWidth="1"/>
    <col min="5" max="5" width="11.85546875" style="139" customWidth="1"/>
    <col min="6" max="6" width="14.7109375" style="139" customWidth="1"/>
    <col min="7" max="7" width="15.42578125" style="139" bestFit="1" customWidth="1"/>
    <col min="8" max="257" width="9.140625" style="139"/>
    <col min="258" max="258" width="5.5703125" style="139" customWidth="1"/>
    <col min="259" max="259" width="39" style="139" customWidth="1"/>
    <col min="260" max="260" width="14.140625" style="139" customWidth="1"/>
    <col min="261" max="261" width="13" style="139" customWidth="1"/>
    <col min="262" max="262" width="13.42578125" style="139" customWidth="1"/>
    <col min="263" max="263" width="11.140625" style="139" customWidth="1"/>
    <col min="264" max="513" width="9.140625" style="139"/>
    <col min="514" max="514" width="5.5703125" style="139" customWidth="1"/>
    <col min="515" max="515" width="39" style="139" customWidth="1"/>
    <col min="516" max="516" width="14.140625" style="139" customWidth="1"/>
    <col min="517" max="517" width="13" style="139" customWidth="1"/>
    <col min="518" max="518" width="13.42578125" style="139" customWidth="1"/>
    <col min="519" max="519" width="11.140625" style="139" customWidth="1"/>
    <col min="520" max="769" width="9.140625" style="139"/>
    <col min="770" max="770" width="5.5703125" style="139" customWidth="1"/>
    <col min="771" max="771" width="39" style="139" customWidth="1"/>
    <col min="772" max="772" width="14.140625" style="139" customWidth="1"/>
    <col min="773" max="773" width="13" style="139" customWidth="1"/>
    <col min="774" max="774" width="13.42578125" style="139" customWidth="1"/>
    <col min="775" max="775" width="11.140625" style="139" customWidth="1"/>
    <col min="776" max="1025" width="9.140625" style="139"/>
    <col min="1026" max="1026" width="5.5703125" style="139" customWidth="1"/>
    <col min="1027" max="1027" width="39" style="139" customWidth="1"/>
    <col min="1028" max="1028" width="14.140625" style="139" customWidth="1"/>
    <col min="1029" max="1029" width="13" style="139" customWidth="1"/>
    <col min="1030" max="1030" width="13.42578125" style="139" customWidth="1"/>
    <col min="1031" max="1031" width="11.140625" style="139" customWidth="1"/>
    <col min="1032" max="1281" width="9.140625" style="139"/>
    <col min="1282" max="1282" width="5.5703125" style="139" customWidth="1"/>
    <col min="1283" max="1283" width="39" style="139" customWidth="1"/>
    <col min="1284" max="1284" width="14.140625" style="139" customWidth="1"/>
    <col min="1285" max="1285" width="13" style="139" customWidth="1"/>
    <col min="1286" max="1286" width="13.42578125" style="139" customWidth="1"/>
    <col min="1287" max="1287" width="11.140625" style="139" customWidth="1"/>
    <col min="1288" max="1537" width="9.140625" style="139"/>
    <col min="1538" max="1538" width="5.5703125" style="139" customWidth="1"/>
    <col min="1539" max="1539" width="39" style="139" customWidth="1"/>
    <col min="1540" max="1540" width="14.140625" style="139" customWidth="1"/>
    <col min="1541" max="1541" width="13" style="139" customWidth="1"/>
    <col min="1542" max="1542" width="13.42578125" style="139" customWidth="1"/>
    <col min="1543" max="1543" width="11.140625" style="139" customWidth="1"/>
    <col min="1544" max="1793" width="9.140625" style="139"/>
    <col min="1794" max="1794" width="5.5703125" style="139" customWidth="1"/>
    <col min="1795" max="1795" width="39" style="139" customWidth="1"/>
    <col min="1796" max="1796" width="14.140625" style="139" customWidth="1"/>
    <col min="1797" max="1797" width="13" style="139" customWidth="1"/>
    <col min="1798" max="1798" width="13.42578125" style="139" customWidth="1"/>
    <col min="1799" max="1799" width="11.140625" style="139" customWidth="1"/>
    <col min="1800" max="2049" width="9.140625" style="139"/>
    <col min="2050" max="2050" width="5.5703125" style="139" customWidth="1"/>
    <col min="2051" max="2051" width="39" style="139" customWidth="1"/>
    <col min="2052" max="2052" width="14.140625" style="139" customWidth="1"/>
    <col min="2053" max="2053" width="13" style="139" customWidth="1"/>
    <col min="2054" max="2054" width="13.42578125" style="139" customWidth="1"/>
    <col min="2055" max="2055" width="11.140625" style="139" customWidth="1"/>
    <col min="2056" max="2305" width="9.140625" style="139"/>
    <col min="2306" max="2306" width="5.5703125" style="139" customWidth="1"/>
    <col min="2307" max="2307" width="39" style="139" customWidth="1"/>
    <col min="2308" max="2308" width="14.140625" style="139" customWidth="1"/>
    <col min="2309" max="2309" width="13" style="139" customWidth="1"/>
    <col min="2310" max="2310" width="13.42578125" style="139" customWidth="1"/>
    <col min="2311" max="2311" width="11.140625" style="139" customWidth="1"/>
    <col min="2312" max="2561" width="9.140625" style="139"/>
    <col min="2562" max="2562" width="5.5703125" style="139" customWidth="1"/>
    <col min="2563" max="2563" width="39" style="139" customWidth="1"/>
    <col min="2564" max="2564" width="14.140625" style="139" customWidth="1"/>
    <col min="2565" max="2565" width="13" style="139" customWidth="1"/>
    <col min="2566" max="2566" width="13.42578125" style="139" customWidth="1"/>
    <col min="2567" max="2567" width="11.140625" style="139" customWidth="1"/>
    <col min="2568" max="2817" width="9.140625" style="139"/>
    <col min="2818" max="2818" width="5.5703125" style="139" customWidth="1"/>
    <col min="2819" max="2819" width="39" style="139" customWidth="1"/>
    <col min="2820" max="2820" width="14.140625" style="139" customWidth="1"/>
    <col min="2821" max="2821" width="13" style="139" customWidth="1"/>
    <col min="2822" max="2822" width="13.42578125" style="139" customWidth="1"/>
    <col min="2823" max="2823" width="11.140625" style="139" customWidth="1"/>
    <col min="2824" max="3073" width="9.140625" style="139"/>
    <col min="3074" max="3074" width="5.5703125" style="139" customWidth="1"/>
    <col min="3075" max="3075" width="39" style="139" customWidth="1"/>
    <col min="3076" max="3076" width="14.140625" style="139" customWidth="1"/>
    <col min="3077" max="3077" width="13" style="139" customWidth="1"/>
    <col min="3078" max="3078" width="13.42578125" style="139" customWidth="1"/>
    <col min="3079" max="3079" width="11.140625" style="139" customWidth="1"/>
    <col min="3080" max="3329" width="9.140625" style="139"/>
    <col min="3330" max="3330" width="5.5703125" style="139" customWidth="1"/>
    <col min="3331" max="3331" width="39" style="139" customWidth="1"/>
    <col min="3332" max="3332" width="14.140625" style="139" customWidth="1"/>
    <col min="3333" max="3333" width="13" style="139" customWidth="1"/>
    <col min="3334" max="3334" width="13.42578125" style="139" customWidth="1"/>
    <col min="3335" max="3335" width="11.140625" style="139" customWidth="1"/>
    <col min="3336" max="3585" width="9.140625" style="139"/>
    <col min="3586" max="3586" width="5.5703125" style="139" customWidth="1"/>
    <col min="3587" max="3587" width="39" style="139" customWidth="1"/>
    <col min="3588" max="3588" width="14.140625" style="139" customWidth="1"/>
    <col min="3589" max="3589" width="13" style="139" customWidth="1"/>
    <col min="3590" max="3590" width="13.42578125" style="139" customWidth="1"/>
    <col min="3591" max="3591" width="11.140625" style="139" customWidth="1"/>
    <col min="3592" max="3841" width="9.140625" style="139"/>
    <col min="3842" max="3842" width="5.5703125" style="139" customWidth="1"/>
    <col min="3843" max="3843" width="39" style="139" customWidth="1"/>
    <col min="3844" max="3844" width="14.140625" style="139" customWidth="1"/>
    <col min="3845" max="3845" width="13" style="139" customWidth="1"/>
    <col min="3846" max="3846" width="13.42578125" style="139" customWidth="1"/>
    <col min="3847" max="3847" width="11.140625" style="139" customWidth="1"/>
    <col min="3848" max="4097" width="9.140625" style="139"/>
    <col min="4098" max="4098" width="5.5703125" style="139" customWidth="1"/>
    <col min="4099" max="4099" width="39" style="139" customWidth="1"/>
    <col min="4100" max="4100" width="14.140625" style="139" customWidth="1"/>
    <col min="4101" max="4101" width="13" style="139" customWidth="1"/>
    <col min="4102" max="4102" width="13.42578125" style="139" customWidth="1"/>
    <col min="4103" max="4103" width="11.140625" style="139" customWidth="1"/>
    <col min="4104" max="4353" width="9.140625" style="139"/>
    <col min="4354" max="4354" width="5.5703125" style="139" customWidth="1"/>
    <col min="4355" max="4355" width="39" style="139" customWidth="1"/>
    <col min="4356" max="4356" width="14.140625" style="139" customWidth="1"/>
    <col min="4357" max="4357" width="13" style="139" customWidth="1"/>
    <col min="4358" max="4358" width="13.42578125" style="139" customWidth="1"/>
    <col min="4359" max="4359" width="11.140625" style="139" customWidth="1"/>
    <col min="4360" max="4609" width="9.140625" style="139"/>
    <col min="4610" max="4610" width="5.5703125" style="139" customWidth="1"/>
    <col min="4611" max="4611" width="39" style="139" customWidth="1"/>
    <col min="4612" max="4612" width="14.140625" style="139" customWidth="1"/>
    <col min="4613" max="4613" width="13" style="139" customWidth="1"/>
    <col min="4614" max="4614" width="13.42578125" style="139" customWidth="1"/>
    <col min="4615" max="4615" width="11.140625" style="139" customWidth="1"/>
    <col min="4616" max="4865" width="9.140625" style="139"/>
    <col min="4866" max="4866" width="5.5703125" style="139" customWidth="1"/>
    <col min="4867" max="4867" width="39" style="139" customWidth="1"/>
    <col min="4868" max="4868" width="14.140625" style="139" customWidth="1"/>
    <col min="4869" max="4869" width="13" style="139" customWidth="1"/>
    <col min="4870" max="4870" width="13.42578125" style="139" customWidth="1"/>
    <col min="4871" max="4871" width="11.140625" style="139" customWidth="1"/>
    <col min="4872" max="5121" width="9.140625" style="139"/>
    <col min="5122" max="5122" width="5.5703125" style="139" customWidth="1"/>
    <col min="5123" max="5123" width="39" style="139" customWidth="1"/>
    <col min="5124" max="5124" width="14.140625" style="139" customWidth="1"/>
    <col min="5125" max="5125" width="13" style="139" customWidth="1"/>
    <col min="5126" max="5126" width="13.42578125" style="139" customWidth="1"/>
    <col min="5127" max="5127" width="11.140625" style="139" customWidth="1"/>
    <col min="5128" max="5377" width="9.140625" style="139"/>
    <col min="5378" max="5378" width="5.5703125" style="139" customWidth="1"/>
    <col min="5379" max="5379" width="39" style="139" customWidth="1"/>
    <col min="5380" max="5380" width="14.140625" style="139" customWidth="1"/>
    <col min="5381" max="5381" width="13" style="139" customWidth="1"/>
    <col min="5382" max="5382" width="13.42578125" style="139" customWidth="1"/>
    <col min="5383" max="5383" width="11.140625" style="139" customWidth="1"/>
    <col min="5384" max="5633" width="9.140625" style="139"/>
    <col min="5634" max="5634" width="5.5703125" style="139" customWidth="1"/>
    <col min="5635" max="5635" width="39" style="139" customWidth="1"/>
    <col min="5636" max="5636" width="14.140625" style="139" customWidth="1"/>
    <col min="5637" max="5637" width="13" style="139" customWidth="1"/>
    <col min="5638" max="5638" width="13.42578125" style="139" customWidth="1"/>
    <col min="5639" max="5639" width="11.140625" style="139" customWidth="1"/>
    <col min="5640" max="5889" width="9.140625" style="139"/>
    <col min="5890" max="5890" width="5.5703125" style="139" customWidth="1"/>
    <col min="5891" max="5891" width="39" style="139" customWidth="1"/>
    <col min="5892" max="5892" width="14.140625" style="139" customWidth="1"/>
    <col min="5893" max="5893" width="13" style="139" customWidth="1"/>
    <col min="5894" max="5894" width="13.42578125" style="139" customWidth="1"/>
    <col min="5895" max="5895" width="11.140625" style="139" customWidth="1"/>
    <col min="5896" max="6145" width="9.140625" style="139"/>
    <col min="6146" max="6146" width="5.5703125" style="139" customWidth="1"/>
    <col min="6147" max="6147" width="39" style="139" customWidth="1"/>
    <col min="6148" max="6148" width="14.140625" style="139" customWidth="1"/>
    <col min="6149" max="6149" width="13" style="139" customWidth="1"/>
    <col min="6150" max="6150" width="13.42578125" style="139" customWidth="1"/>
    <col min="6151" max="6151" width="11.140625" style="139" customWidth="1"/>
    <col min="6152" max="6401" width="9.140625" style="139"/>
    <col min="6402" max="6402" width="5.5703125" style="139" customWidth="1"/>
    <col min="6403" max="6403" width="39" style="139" customWidth="1"/>
    <col min="6404" max="6404" width="14.140625" style="139" customWidth="1"/>
    <col min="6405" max="6405" width="13" style="139" customWidth="1"/>
    <col min="6406" max="6406" width="13.42578125" style="139" customWidth="1"/>
    <col min="6407" max="6407" width="11.140625" style="139" customWidth="1"/>
    <col min="6408" max="6657" width="9.140625" style="139"/>
    <col min="6658" max="6658" width="5.5703125" style="139" customWidth="1"/>
    <col min="6659" max="6659" width="39" style="139" customWidth="1"/>
    <col min="6660" max="6660" width="14.140625" style="139" customWidth="1"/>
    <col min="6661" max="6661" width="13" style="139" customWidth="1"/>
    <col min="6662" max="6662" width="13.42578125" style="139" customWidth="1"/>
    <col min="6663" max="6663" width="11.140625" style="139" customWidth="1"/>
    <col min="6664" max="6913" width="9.140625" style="139"/>
    <col min="6914" max="6914" width="5.5703125" style="139" customWidth="1"/>
    <col min="6915" max="6915" width="39" style="139" customWidth="1"/>
    <col min="6916" max="6916" width="14.140625" style="139" customWidth="1"/>
    <col min="6917" max="6917" width="13" style="139" customWidth="1"/>
    <col min="6918" max="6918" width="13.42578125" style="139" customWidth="1"/>
    <col min="6919" max="6919" width="11.140625" style="139" customWidth="1"/>
    <col min="6920" max="7169" width="9.140625" style="139"/>
    <col min="7170" max="7170" width="5.5703125" style="139" customWidth="1"/>
    <col min="7171" max="7171" width="39" style="139" customWidth="1"/>
    <col min="7172" max="7172" width="14.140625" style="139" customWidth="1"/>
    <col min="7173" max="7173" width="13" style="139" customWidth="1"/>
    <col min="7174" max="7174" width="13.42578125" style="139" customWidth="1"/>
    <col min="7175" max="7175" width="11.140625" style="139" customWidth="1"/>
    <col min="7176" max="7425" width="9.140625" style="139"/>
    <col min="7426" max="7426" width="5.5703125" style="139" customWidth="1"/>
    <col min="7427" max="7427" width="39" style="139" customWidth="1"/>
    <col min="7428" max="7428" width="14.140625" style="139" customWidth="1"/>
    <col min="7429" max="7429" width="13" style="139" customWidth="1"/>
    <col min="7430" max="7430" width="13.42578125" style="139" customWidth="1"/>
    <col min="7431" max="7431" width="11.140625" style="139" customWidth="1"/>
    <col min="7432" max="7681" width="9.140625" style="139"/>
    <col min="7682" max="7682" width="5.5703125" style="139" customWidth="1"/>
    <col min="7683" max="7683" width="39" style="139" customWidth="1"/>
    <col min="7684" max="7684" width="14.140625" style="139" customWidth="1"/>
    <col min="7685" max="7685" width="13" style="139" customWidth="1"/>
    <col min="7686" max="7686" width="13.42578125" style="139" customWidth="1"/>
    <col min="7687" max="7687" width="11.140625" style="139" customWidth="1"/>
    <col min="7688" max="7937" width="9.140625" style="139"/>
    <col min="7938" max="7938" width="5.5703125" style="139" customWidth="1"/>
    <col min="7939" max="7939" width="39" style="139" customWidth="1"/>
    <col min="7940" max="7940" width="14.140625" style="139" customWidth="1"/>
    <col min="7941" max="7941" width="13" style="139" customWidth="1"/>
    <col min="7942" max="7942" width="13.42578125" style="139" customWidth="1"/>
    <col min="7943" max="7943" width="11.140625" style="139" customWidth="1"/>
    <col min="7944" max="8193" width="9.140625" style="139"/>
    <col min="8194" max="8194" width="5.5703125" style="139" customWidth="1"/>
    <col min="8195" max="8195" width="39" style="139" customWidth="1"/>
    <col min="8196" max="8196" width="14.140625" style="139" customWidth="1"/>
    <col min="8197" max="8197" width="13" style="139" customWidth="1"/>
    <col min="8198" max="8198" width="13.42578125" style="139" customWidth="1"/>
    <col min="8199" max="8199" width="11.140625" style="139" customWidth="1"/>
    <col min="8200" max="8449" width="9.140625" style="139"/>
    <col min="8450" max="8450" width="5.5703125" style="139" customWidth="1"/>
    <col min="8451" max="8451" width="39" style="139" customWidth="1"/>
    <col min="8452" max="8452" width="14.140625" style="139" customWidth="1"/>
    <col min="8453" max="8453" width="13" style="139" customWidth="1"/>
    <col min="8454" max="8454" width="13.42578125" style="139" customWidth="1"/>
    <col min="8455" max="8455" width="11.140625" style="139" customWidth="1"/>
    <col min="8456" max="8705" width="9.140625" style="139"/>
    <col min="8706" max="8706" width="5.5703125" style="139" customWidth="1"/>
    <col min="8707" max="8707" width="39" style="139" customWidth="1"/>
    <col min="8708" max="8708" width="14.140625" style="139" customWidth="1"/>
    <col min="8709" max="8709" width="13" style="139" customWidth="1"/>
    <col min="8710" max="8710" width="13.42578125" style="139" customWidth="1"/>
    <col min="8711" max="8711" width="11.140625" style="139" customWidth="1"/>
    <col min="8712" max="8961" width="9.140625" style="139"/>
    <col min="8962" max="8962" width="5.5703125" style="139" customWidth="1"/>
    <col min="8963" max="8963" width="39" style="139" customWidth="1"/>
    <col min="8964" max="8964" width="14.140625" style="139" customWidth="1"/>
    <col min="8965" max="8965" width="13" style="139" customWidth="1"/>
    <col min="8966" max="8966" width="13.42578125" style="139" customWidth="1"/>
    <col min="8967" max="8967" width="11.140625" style="139" customWidth="1"/>
    <col min="8968" max="9217" width="9.140625" style="139"/>
    <col min="9218" max="9218" width="5.5703125" style="139" customWidth="1"/>
    <col min="9219" max="9219" width="39" style="139" customWidth="1"/>
    <col min="9220" max="9220" width="14.140625" style="139" customWidth="1"/>
    <col min="9221" max="9221" width="13" style="139" customWidth="1"/>
    <col min="9222" max="9222" width="13.42578125" style="139" customWidth="1"/>
    <col min="9223" max="9223" width="11.140625" style="139" customWidth="1"/>
    <col min="9224" max="9473" width="9.140625" style="139"/>
    <col min="9474" max="9474" width="5.5703125" style="139" customWidth="1"/>
    <col min="9475" max="9475" width="39" style="139" customWidth="1"/>
    <col min="9476" max="9476" width="14.140625" style="139" customWidth="1"/>
    <col min="9477" max="9477" width="13" style="139" customWidth="1"/>
    <col min="9478" max="9478" width="13.42578125" style="139" customWidth="1"/>
    <col min="9479" max="9479" width="11.140625" style="139" customWidth="1"/>
    <col min="9480" max="9729" width="9.140625" style="139"/>
    <col min="9730" max="9730" width="5.5703125" style="139" customWidth="1"/>
    <col min="9731" max="9731" width="39" style="139" customWidth="1"/>
    <col min="9732" max="9732" width="14.140625" style="139" customWidth="1"/>
    <col min="9733" max="9733" width="13" style="139" customWidth="1"/>
    <col min="9734" max="9734" width="13.42578125" style="139" customWidth="1"/>
    <col min="9735" max="9735" width="11.140625" style="139" customWidth="1"/>
    <col min="9736" max="9985" width="9.140625" style="139"/>
    <col min="9986" max="9986" width="5.5703125" style="139" customWidth="1"/>
    <col min="9987" max="9987" width="39" style="139" customWidth="1"/>
    <col min="9988" max="9988" width="14.140625" style="139" customWidth="1"/>
    <col min="9989" max="9989" width="13" style="139" customWidth="1"/>
    <col min="9990" max="9990" width="13.42578125" style="139" customWidth="1"/>
    <col min="9991" max="9991" width="11.140625" style="139" customWidth="1"/>
    <col min="9992" max="10241" width="9.140625" style="139"/>
    <col min="10242" max="10242" width="5.5703125" style="139" customWidth="1"/>
    <col min="10243" max="10243" width="39" style="139" customWidth="1"/>
    <col min="10244" max="10244" width="14.140625" style="139" customWidth="1"/>
    <col min="10245" max="10245" width="13" style="139" customWidth="1"/>
    <col min="10246" max="10246" width="13.42578125" style="139" customWidth="1"/>
    <col min="10247" max="10247" width="11.140625" style="139" customWidth="1"/>
    <col min="10248" max="10497" width="9.140625" style="139"/>
    <col min="10498" max="10498" width="5.5703125" style="139" customWidth="1"/>
    <col min="10499" max="10499" width="39" style="139" customWidth="1"/>
    <col min="10500" max="10500" width="14.140625" style="139" customWidth="1"/>
    <col min="10501" max="10501" width="13" style="139" customWidth="1"/>
    <col min="10502" max="10502" width="13.42578125" style="139" customWidth="1"/>
    <col min="10503" max="10503" width="11.140625" style="139" customWidth="1"/>
    <col min="10504" max="10753" width="9.140625" style="139"/>
    <col min="10754" max="10754" width="5.5703125" style="139" customWidth="1"/>
    <col min="10755" max="10755" width="39" style="139" customWidth="1"/>
    <col min="10756" max="10756" width="14.140625" style="139" customWidth="1"/>
    <col min="10757" max="10757" width="13" style="139" customWidth="1"/>
    <col min="10758" max="10758" width="13.42578125" style="139" customWidth="1"/>
    <col min="10759" max="10759" width="11.140625" style="139" customWidth="1"/>
    <col min="10760" max="11009" width="9.140625" style="139"/>
    <col min="11010" max="11010" width="5.5703125" style="139" customWidth="1"/>
    <col min="11011" max="11011" width="39" style="139" customWidth="1"/>
    <col min="11012" max="11012" width="14.140625" style="139" customWidth="1"/>
    <col min="11013" max="11013" width="13" style="139" customWidth="1"/>
    <col min="11014" max="11014" width="13.42578125" style="139" customWidth="1"/>
    <col min="11015" max="11015" width="11.140625" style="139" customWidth="1"/>
    <col min="11016" max="11265" width="9.140625" style="139"/>
    <col min="11266" max="11266" width="5.5703125" style="139" customWidth="1"/>
    <col min="11267" max="11267" width="39" style="139" customWidth="1"/>
    <col min="11268" max="11268" width="14.140625" style="139" customWidth="1"/>
    <col min="11269" max="11269" width="13" style="139" customWidth="1"/>
    <col min="11270" max="11270" width="13.42578125" style="139" customWidth="1"/>
    <col min="11271" max="11271" width="11.140625" style="139" customWidth="1"/>
    <col min="11272" max="11521" width="9.140625" style="139"/>
    <col min="11522" max="11522" width="5.5703125" style="139" customWidth="1"/>
    <col min="11523" max="11523" width="39" style="139" customWidth="1"/>
    <col min="11524" max="11524" width="14.140625" style="139" customWidth="1"/>
    <col min="11525" max="11525" width="13" style="139" customWidth="1"/>
    <col min="11526" max="11526" width="13.42578125" style="139" customWidth="1"/>
    <col min="11527" max="11527" width="11.140625" style="139" customWidth="1"/>
    <col min="11528" max="11777" width="9.140625" style="139"/>
    <col min="11778" max="11778" width="5.5703125" style="139" customWidth="1"/>
    <col min="11779" max="11779" width="39" style="139" customWidth="1"/>
    <col min="11780" max="11780" width="14.140625" style="139" customWidth="1"/>
    <col min="11781" max="11781" width="13" style="139" customWidth="1"/>
    <col min="11782" max="11782" width="13.42578125" style="139" customWidth="1"/>
    <col min="11783" max="11783" width="11.140625" style="139" customWidth="1"/>
    <col min="11784" max="12033" width="9.140625" style="139"/>
    <col min="12034" max="12034" width="5.5703125" style="139" customWidth="1"/>
    <col min="12035" max="12035" width="39" style="139" customWidth="1"/>
    <col min="12036" max="12036" width="14.140625" style="139" customWidth="1"/>
    <col min="12037" max="12037" width="13" style="139" customWidth="1"/>
    <col min="12038" max="12038" width="13.42578125" style="139" customWidth="1"/>
    <col min="12039" max="12039" width="11.140625" style="139" customWidth="1"/>
    <col min="12040" max="12289" width="9.140625" style="139"/>
    <col min="12290" max="12290" width="5.5703125" style="139" customWidth="1"/>
    <col min="12291" max="12291" width="39" style="139" customWidth="1"/>
    <col min="12292" max="12292" width="14.140625" style="139" customWidth="1"/>
    <col min="12293" max="12293" width="13" style="139" customWidth="1"/>
    <col min="12294" max="12294" width="13.42578125" style="139" customWidth="1"/>
    <col min="12295" max="12295" width="11.140625" style="139" customWidth="1"/>
    <col min="12296" max="12545" width="9.140625" style="139"/>
    <col min="12546" max="12546" width="5.5703125" style="139" customWidth="1"/>
    <col min="12547" max="12547" width="39" style="139" customWidth="1"/>
    <col min="12548" max="12548" width="14.140625" style="139" customWidth="1"/>
    <col min="12549" max="12549" width="13" style="139" customWidth="1"/>
    <col min="12550" max="12550" width="13.42578125" style="139" customWidth="1"/>
    <col min="12551" max="12551" width="11.140625" style="139" customWidth="1"/>
    <col min="12552" max="12801" width="9.140625" style="139"/>
    <col min="12802" max="12802" width="5.5703125" style="139" customWidth="1"/>
    <col min="12803" max="12803" width="39" style="139" customWidth="1"/>
    <col min="12804" max="12804" width="14.140625" style="139" customWidth="1"/>
    <col min="12805" max="12805" width="13" style="139" customWidth="1"/>
    <col min="12806" max="12806" width="13.42578125" style="139" customWidth="1"/>
    <col min="12807" max="12807" width="11.140625" style="139" customWidth="1"/>
    <col min="12808" max="13057" width="9.140625" style="139"/>
    <col min="13058" max="13058" width="5.5703125" style="139" customWidth="1"/>
    <col min="13059" max="13059" width="39" style="139" customWidth="1"/>
    <col min="13060" max="13060" width="14.140625" style="139" customWidth="1"/>
    <col min="13061" max="13061" width="13" style="139" customWidth="1"/>
    <col min="13062" max="13062" width="13.42578125" style="139" customWidth="1"/>
    <col min="13063" max="13063" width="11.140625" style="139" customWidth="1"/>
    <col min="13064" max="13313" width="9.140625" style="139"/>
    <col min="13314" max="13314" width="5.5703125" style="139" customWidth="1"/>
    <col min="13315" max="13315" width="39" style="139" customWidth="1"/>
    <col min="13316" max="13316" width="14.140625" style="139" customWidth="1"/>
    <col min="13317" max="13317" width="13" style="139" customWidth="1"/>
    <col min="13318" max="13318" width="13.42578125" style="139" customWidth="1"/>
    <col min="13319" max="13319" width="11.140625" style="139" customWidth="1"/>
    <col min="13320" max="13569" width="9.140625" style="139"/>
    <col min="13570" max="13570" width="5.5703125" style="139" customWidth="1"/>
    <col min="13571" max="13571" width="39" style="139" customWidth="1"/>
    <col min="13572" max="13572" width="14.140625" style="139" customWidth="1"/>
    <col min="13573" max="13573" width="13" style="139" customWidth="1"/>
    <col min="13574" max="13574" width="13.42578125" style="139" customWidth="1"/>
    <col min="13575" max="13575" width="11.140625" style="139" customWidth="1"/>
    <col min="13576" max="13825" width="9.140625" style="139"/>
    <col min="13826" max="13826" width="5.5703125" style="139" customWidth="1"/>
    <col min="13827" max="13827" width="39" style="139" customWidth="1"/>
    <col min="13828" max="13828" width="14.140625" style="139" customWidth="1"/>
    <col min="13829" max="13829" width="13" style="139" customWidth="1"/>
    <col min="13830" max="13830" width="13.42578125" style="139" customWidth="1"/>
    <col min="13831" max="13831" width="11.140625" style="139" customWidth="1"/>
    <col min="13832" max="14081" width="9.140625" style="139"/>
    <col min="14082" max="14082" width="5.5703125" style="139" customWidth="1"/>
    <col min="14083" max="14083" width="39" style="139" customWidth="1"/>
    <col min="14084" max="14084" width="14.140625" style="139" customWidth="1"/>
    <col min="14085" max="14085" width="13" style="139" customWidth="1"/>
    <col min="14086" max="14086" width="13.42578125" style="139" customWidth="1"/>
    <col min="14087" max="14087" width="11.140625" style="139" customWidth="1"/>
    <col min="14088" max="14337" width="9.140625" style="139"/>
    <col min="14338" max="14338" width="5.5703125" style="139" customWidth="1"/>
    <col min="14339" max="14339" width="39" style="139" customWidth="1"/>
    <col min="14340" max="14340" width="14.140625" style="139" customWidth="1"/>
    <col min="14341" max="14341" width="13" style="139" customWidth="1"/>
    <col min="14342" max="14342" width="13.42578125" style="139" customWidth="1"/>
    <col min="14343" max="14343" width="11.140625" style="139" customWidth="1"/>
    <col min="14344" max="14593" width="9.140625" style="139"/>
    <col min="14594" max="14594" width="5.5703125" style="139" customWidth="1"/>
    <col min="14595" max="14595" width="39" style="139" customWidth="1"/>
    <col min="14596" max="14596" width="14.140625" style="139" customWidth="1"/>
    <col min="14597" max="14597" width="13" style="139" customWidth="1"/>
    <col min="14598" max="14598" width="13.42578125" style="139" customWidth="1"/>
    <col min="14599" max="14599" width="11.140625" style="139" customWidth="1"/>
    <col min="14600" max="14849" width="9.140625" style="139"/>
    <col min="14850" max="14850" width="5.5703125" style="139" customWidth="1"/>
    <col min="14851" max="14851" width="39" style="139" customWidth="1"/>
    <col min="14852" max="14852" width="14.140625" style="139" customWidth="1"/>
    <col min="14853" max="14853" width="13" style="139" customWidth="1"/>
    <col min="14854" max="14854" width="13.42578125" style="139" customWidth="1"/>
    <col min="14855" max="14855" width="11.140625" style="139" customWidth="1"/>
    <col min="14856" max="15105" width="9.140625" style="139"/>
    <col min="15106" max="15106" width="5.5703125" style="139" customWidth="1"/>
    <col min="15107" max="15107" width="39" style="139" customWidth="1"/>
    <col min="15108" max="15108" width="14.140625" style="139" customWidth="1"/>
    <col min="15109" max="15109" width="13" style="139" customWidth="1"/>
    <col min="15110" max="15110" width="13.42578125" style="139" customWidth="1"/>
    <col min="15111" max="15111" width="11.140625" style="139" customWidth="1"/>
    <col min="15112" max="15361" width="9.140625" style="139"/>
    <col min="15362" max="15362" width="5.5703125" style="139" customWidth="1"/>
    <col min="15363" max="15363" width="39" style="139" customWidth="1"/>
    <col min="15364" max="15364" width="14.140625" style="139" customWidth="1"/>
    <col min="15365" max="15365" width="13" style="139" customWidth="1"/>
    <col min="15366" max="15366" width="13.42578125" style="139" customWidth="1"/>
    <col min="15367" max="15367" width="11.140625" style="139" customWidth="1"/>
    <col min="15368" max="15617" width="9.140625" style="139"/>
    <col min="15618" max="15618" width="5.5703125" style="139" customWidth="1"/>
    <col min="15619" max="15619" width="39" style="139" customWidth="1"/>
    <col min="15620" max="15620" width="14.140625" style="139" customWidth="1"/>
    <col min="15621" max="15621" width="13" style="139" customWidth="1"/>
    <col min="15622" max="15622" width="13.42578125" style="139" customWidth="1"/>
    <col min="15623" max="15623" width="11.140625" style="139" customWidth="1"/>
    <col min="15624" max="15873" width="9.140625" style="139"/>
    <col min="15874" max="15874" width="5.5703125" style="139" customWidth="1"/>
    <col min="15875" max="15875" width="39" style="139" customWidth="1"/>
    <col min="15876" max="15876" width="14.140625" style="139" customWidth="1"/>
    <col min="15877" max="15877" width="13" style="139" customWidth="1"/>
    <col min="15878" max="15878" width="13.42578125" style="139" customWidth="1"/>
    <col min="15879" max="15879" width="11.140625" style="139" customWidth="1"/>
    <col min="15880" max="16129" width="9.140625" style="139"/>
    <col min="16130" max="16130" width="5.5703125" style="139" customWidth="1"/>
    <col min="16131" max="16131" width="39" style="139" customWidth="1"/>
    <col min="16132" max="16132" width="14.140625" style="139" customWidth="1"/>
    <col min="16133" max="16133" width="13" style="139" customWidth="1"/>
    <col min="16134" max="16134" width="13.42578125" style="139" customWidth="1"/>
    <col min="16135" max="16135" width="11.140625" style="139" customWidth="1"/>
    <col min="16136" max="16384" width="9.140625" style="139"/>
  </cols>
  <sheetData>
    <row r="1" spans="2:7" ht="66.75" customHeight="1" x14ac:dyDescent="0.2">
      <c r="E1" s="460" t="s">
        <v>862</v>
      </c>
      <c r="F1" s="460"/>
      <c r="G1" s="460"/>
    </row>
    <row r="2" spans="2:7" ht="15.75" customHeight="1" x14ac:dyDescent="0.25">
      <c r="B2" s="456" t="s">
        <v>781</v>
      </c>
      <c r="C2" s="456"/>
      <c r="D2" s="456"/>
      <c r="E2" s="456"/>
      <c r="F2" s="456"/>
      <c r="G2" s="456"/>
    </row>
    <row r="3" spans="2:7" ht="7.5" customHeight="1" x14ac:dyDescent="0.2"/>
    <row r="4" spans="2:7" ht="32.25" customHeight="1" x14ac:dyDescent="0.25">
      <c r="B4" s="457" t="s">
        <v>782</v>
      </c>
      <c r="C4" s="457"/>
      <c r="D4" s="457"/>
      <c r="E4" s="457"/>
      <c r="F4" s="457"/>
      <c r="G4" s="457"/>
    </row>
    <row r="5" spans="2:7" hidden="1" x14ac:dyDescent="0.2">
      <c r="B5" s="228" t="s">
        <v>783</v>
      </c>
      <c r="C5" s="228"/>
      <c r="D5" s="228"/>
      <c r="E5" s="228"/>
    </row>
    <row r="6" spans="2:7" ht="14.25" customHeight="1" thickBot="1" x14ac:dyDescent="0.25">
      <c r="F6" s="229" t="s">
        <v>0</v>
      </c>
    </row>
    <row r="7" spans="2:7" ht="13.5" thickBot="1" x14ac:dyDescent="0.25">
      <c r="B7" s="461" t="s">
        <v>784</v>
      </c>
      <c r="C7" s="461"/>
      <c r="D7" s="463" t="s">
        <v>785</v>
      </c>
      <c r="E7" s="465" t="s">
        <v>6</v>
      </c>
      <c r="F7" s="466"/>
    </row>
    <row r="8" spans="2:7" ht="26.25" thickBot="1" x14ac:dyDescent="0.25">
      <c r="B8" s="462"/>
      <c r="C8" s="462"/>
      <c r="D8" s="464"/>
      <c r="E8" s="230" t="s">
        <v>786</v>
      </c>
      <c r="F8" s="230" t="s">
        <v>787</v>
      </c>
    </row>
    <row r="9" spans="2:7" ht="13.5" thickBot="1" x14ac:dyDescent="0.25">
      <c r="B9" s="231">
        <v>1</v>
      </c>
      <c r="C9" s="231">
        <v>2</v>
      </c>
      <c r="D9" s="231">
        <v>3</v>
      </c>
      <c r="E9" s="231">
        <v>4</v>
      </c>
      <c r="F9" s="231">
        <v>5</v>
      </c>
    </row>
    <row r="10" spans="2:7" ht="30" customHeight="1" thickBot="1" x14ac:dyDescent="0.25">
      <c r="B10" s="232">
        <v>8000</v>
      </c>
      <c r="C10" s="233" t="s">
        <v>788</v>
      </c>
      <c r="D10" s="234">
        <f>+F10+E10</f>
        <v>-145872.19999999998</v>
      </c>
      <c r="E10" s="234">
        <v>-138676.9</v>
      </c>
      <c r="F10" s="235">
        <v>-7195.3</v>
      </c>
    </row>
    <row r="11" spans="2:7" ht="4.5" customHeight="1" x14ac:dyDescent="0.2"/>
    <row r="12" spans="2:7" ht="0.75" customHeight="1" x14ac:dyDescent="0.2"/>
    <row r="13" spans="2:7" ht="1.5" hidden="1" customHeight="1" x14ac:dyDescent="0.2"/>
    <row r="14" spans="2:7" hidden="1" x14ac:dyDescent="0.2"/>
    <row r="15" spans="2:7" ht="15.75" customHeight="1" x14ac:dyDescent="0.25">
      <c r="B15" s="456" t="s">
        <v>789</v>
      </c>
      <c r="C15" s="456"/>
      <c r="D15" s="456"/>
      <c r="E15" s="456"/>
      <c r="F15" s="456"/>
      <c r="G15" s="456"/>
    </row>
    <row r="16" spans="2:7" ht="9.75" customHeight="1" x14ac:dyDescent="0.25">
      <c r="C16" s="236"/>
    </row>
    <row r="17" spans="2:7" ht="30" customHeight="1" x14ac:dyDescent="0.25">
      <c r="B17" s="457" t="s">
        <v>790</v>
      </c>
      <c r="C17" s="457"/>
      <c r="D17" s="457"/>
      <c r="E17" s="457"/>
      <c r="F17" s="457"/>
      <c r="G17" s="457"/>
    </row>
    <row r="18" spans="2:7" ht="4.5" customHeight="1" x14ac:dyDescent="0.2">
      <c r="B18" s="228" t="s">
        <v>198</v>
      </c>
    </row>
    <row r="19" spans="2:7" ht="11.25" customHeight="1" thickBot="1" x14ac:dyDescent="0.25">
      <c r="F19" s="229" t="s">
        <v>200</v>
      </c>
    </row>
    <row r="20" spans="2:7" ht="39" thickBot="1" x14ac:dyDescent="0.25">
      <c r="B20" s="237" t="s">
        <v>784</v>
      </c>
      <c r="C20" s="238" t="s">
        <v>791</v>
      </c>
      <c r="D20" s="239"/>
      <c r="E20" s="458" t="s">
        <v>792</v>
      </c>
      <c r="F20" s="240" t="s">
        <v>793</v>
      </c>
      <c r="G20" s="241"/>
    </row>
    <row r="21" spans="2:7" ht="26.25" thickBot="1" x14ac:dyDescent="0.25">
      <c r="B21" s="242"/>
      <c r="C21" s="243" t="s">
        <v>794</v>
      </c>
      <c r="D21" s="244" t="s">
        <v>795</v>
      </c>
      <c r="E21" s="459"/>
      <c r="F21" s="230" t="s">
        <v>7</v>
      </c>
      <c r="G21" s="230" t="s">
        <v>8</v>
      </c>
    </row>
    <row r="22" spans="2:7" ht="13.5" thickBot="1" x14ac:dyDescent="0.25">
      <c r="B22" s="231">
        <v>1</v>
      </c>
      <c r="C22" s="231">
        <v>2</v>
      </c>
      <c r="D22" s="231" t="s">
        <v>229</v>
      </c>
      <c r="E22" s="231">
        <v>4</v>
      </c>
      <c r="F22" s="231">
        <v>5</v>
      </c>
      <c r="G22" s="231">
        <v>6</v>
      </c>
    </row>
    <row r="23" spans="2:7" s="228" customFormat="1" ht="36" x14ac:dyDescent="0.2">
      <c r="B23" s="245">
        <v>8010</v>
      </c>
      <c r="C23" s="246" t="s">
        <v>796</v>
      </c>
      <c r="D23" s="247"/>
      <c r="E23" s="248">
        <f>+E25</f>
        <v>-145872.19999999998</v>
      </c>
      <c r="F23" s="249">
        <f>+F25</f>
        <v>-5258.3</v>
      </c>
      <c r="G23" s="250">
        <f>+G25</f>
        <v>-140613.9</v>
      </c>
    </row>
    <row r="24" spans="2:7" s="228" customFormat="1" x14ac:dyDescent="0.2">
      <c r="B24" s="251"/>
      <c r="C24" s="252" t="s">
        <v>6</v>
      </c>
      <c r="D24" s="253"/>
      <c r="E24" s="254"/>
      <c r="F24" s="255"/>
      <c r="G24" s="256"/>
    </row>
    <row r="25" spans="2:7" ht="36" x14ac:dyDescent="0.2">
      <c r="B25" s="257">
        <v>8100</v>
      </c>
      <c r="C25" s="258" t="s">
        <v>797</v>
      </c>
      <c r="D25" s="259"/>
      <c r="E25" s="260">
        <f>+F25+G25</f>
        <v>-145872.19999999998</v>
      </c>
      <c r="F25" s="261">
        <v>-5258.3</v>
      </c>
      <c r="G25" s="262">
        <f>+D10-F25</f>
        <v>-140613.9</v>
      </c>
    </row>
    <row r="26" spans="2:7" x14ac:dyDescent="0.2">
      <c r="B26" s="257"/>
      <c r="C26" s="263" t="s">
        <v>6</v>
      </c>
      <c r="D26" s="259"/>
      <c r="E26" s="260"/>
      <c r="F26" s="264"/>
      <c r="G26" s="262"/>
    </row>
    <row r="27" spans="2:7" ht="24" customHeight="1" x14ac:dyDescent="0.2">
      <c r="B27" s="265">
        <v>8110</v>
      </c>
      <c r="C27" s="266" t="s">
        <v>798</v>
      </c>
      <c r="D27" s="259"/>
      <c r="E27" s="267"/>
      <c r="F27" s="264"/>
      <c r="G27" s="268"/>
    </row>
    <row r="28" spans="2:7" x14ac:dyDescent="0.2">
      <c r="B28" s="265"/>
      <c r="C28" s="269" t="s">
        <v>6</v>
      </c>
      <c r="D28" s="259"/>
      <c r="E28" s="267"/>
      <c r="F28" s="264"/>
      <c r="G28" s="268"/>
    </row>
    <row r="29" spans="2:7" ht="39" customHeight="1" x14ac:dyDescent="0.2">
      <c r="B29" s="265">
        <v>8111</v>
      </c>
      <c r="C29" s="270" t="s">
        <v>799</v>
      </c>
      <c r="D29" s="259"/>
      <c r="E29" s="260"/>
      <c r="F29" s="271" t="s">
        <v>800</v>
      </c>
      <c r="G29" s="262"/>
    </row>
    <row r="30" spans="2:7" x14ac:dyDescent="0.2">
      <c r="B30" s="265"/>
      <c r="C30" s="272" t="s">
        <v>801</v>
      </c>
      <c r="D30" s="259"/>
      <c r="E30" s="260"/>
      <c r="F30" s="271"/>
      <c r="G30" s="262"/>
    </row>
    <row r="31" spans="2:7" x14ac:dyDescent="0.2">
      <c r="B31" s="265">
        <v>8112</v>
      </c>
      <c r="C31" s="273" t="s">
        <v>802</v>
      </c>
      <c r="D31" s="274" t="s">
        <v>803</v>
      </c>
      <c r="E31" s="260"/>
      <c r="F31" s="271" t="s">
        <v>800</v>
      </c>
      <c r="G31" s="262"/>
    </row>
    <row r="32" spans="2:7" x14ac:dyDescent="0.2">
      <c r="B32" s="265">
        <v>8113</v>
      </c>
      <c r="C32" s="273" t="s">
        <v>804</v>
      </c>
      <c r="D32" s="274" t="s">
        <v>805</v>
      </c>
      <c r="E32" s="260"/>
      <c r="F32" s="271" t="s">
        <v>800</v>
      </c>
      <c r="G32" s="262"/>
    </row>
    <row r="33" spans="2:7" s="278" customFormat="1" ht="34.5" customHeight="1" x14ac:dyDescent="0.2">
      <c r="B33" s="265">
        <v>8120</v>
      </c>
      <c r="C33" s="270" t="s">
        <v>806</v>
      </c>
      <c r="D33" s="274"/>
      <c r="E33" s="275"/>
      <c r="F33" s="276"/>
      <c r="G33" s="277"/>
    </row>
    <row r="34" spans="2:7" s="278" customFormat="1" x14ac:dyDescent="0.2">
      <c r="B34" s="265"/>
      <c r="C34" s="272" t="s">
        <v>6</v>
      </c>
      <c r="D34" s="274"/>
      <c r="E34" s="275"/>
      <c r="F34" s="276"/>
      <c r="G34" s="277"/>
    </row>
    <row r="35" spans="2:7" s="278" customFormat="1" x14ac:dyDescent="0.2">
      <c r="B35" s="265">
        <v>8121</v>
      </c>
      <c r="C35" s="270" t="s">
        <v>807</v>
      </c>
      <c r="D35" s="274"/>
      <c r="E35" s="275"/>
      <c r="F35" s="271" t="s">
        <v>800</v>
      </c>
      <c r="G35" s="277"/>
    </row>
    <row r="36" spans="2:7" s="278" customFormat="1" x14ac:dyDescent="0.2">
      <c r="B36" s="265"/>
      <c r="C36" s="272" t="s">
        <v>801</v>
      </c>
      <c r="D36" s="274"/>
      <c r="E36" s="275"/>
      <c r="F36" s="276"/>
      <c r="G36" s="277"/>
    </row>
    <row r="37" spans="2:7" s="278" customFormat="1" ht="24" x14ac:dyDescent="0.2">
      <c r="B37" s="257">
        <v>8122</v>
      </c>
      <c r="C37" s="266" t="s">
        <v>808</v>
      </c>
      <c r="D37" s="274" t="s">
        <v>809</v>
      </c>
      <c r="E37" s="275"/>
      <c r="F37" s="271" t="s">
        <v>800</v>
      </c>
      <c r="G37" s="277"/>
    </row>
    <row r="38" spans="2:7" s="278" customFormat="1" x14ac:dyDescent="0.2">
      <c r="B38" s="257"/>
      <c r="C38" s="279" t="s">
        <v>801</v>
      </c>
      <c r="D38" s="274"/>
      <c r="E38" s="275"/>
      <c r="F38" s="276"/>
      <c r="G38" s="277"/>
    </row>
    <row r="39" spans="2:7" s="278" customFormat="1" x14ac:dyDescent="0.2">
      <c r="B39" s="257">
        <v>8123</v>
      </c>
      <c r="C39" s="279" t="s">
        <v>810</v>
      </c>
      <c r="D39" s="274"/>
      <c r="E39" s="275"/>
      <c r="F39" s="271" t="s">
        <v>800</v>
      </c>
      <c r="G39" s="277"/>
    </row>
    <row r="40" spans="2:7" s="278" customFormat="1" x14ac:dyDescent="0.2">
      <c r="B40" s="257">
        <v>8124</v>
      </c>
      <c r="C40" s="279" t="s">
        <v>811</v>
      </c>
      <c r="D40" s="274"/>
      <c r="E40" s="275"/>
      <c r="F40" s="271" t="s">
        <v>800</v>
      </c>
      <c r="G40" s="277"/>
    </row>
    <row r="41" spans="2:7" s="278" customFormat="1" ht="36" x14ac:dyDescent="0.2">
      <c r="B41" s="257">
        <v>8130</v>
      </c>
      <c r="C41" s="266" t="s">
        <v>812</v>
      </c>
      <c r="D41" s="274" t="s">
        <v>813</v>
      </c>
      <c r="E41" s="275"/>
      <c r="F41" s="271" t="s">
        <v>800</v>
      </c>
      <c r="G41" s="277"/>
    </row>
    <row r="42" spans="2:7" s="278" customFormat="1" x14ac:dyDescent="0.2">
      <c r="B42" s="257"/>
      <c r="C42" s="279" t="s">
        <v>801</v>
      </c>
      <c r="D42" s="274"/>
      <c r="E42" s="275"/>
      <c r="F42" s="276"/>
      <c r="G42" s="277"/>
    </row>
    <row r="43" spans="2:7" s="278" customFormat="1" x14ac:dyDescent="0.2">
      <c r="B43" s="257">
        <v>8131</v>
      </c>
      <c r="C43" s="279" t="s">
        <v>814</v>
      </c>
      <c r="D43" s="274"/>
      <c r="E43" s="275"/>
      <c r="F43" s="271" t="s">
        <v>800</v>
      </c>
      <c r="G43" s="277"/>
    </row>
    <row r="44" spans="2:7" s="278" customFormat="1" x14ac:dyDescent="0.2">
      <c r="B44" s="257">
        <v>8132</v>
      </c>
      <c r="C44" s="279" t="s">
        <v>815</v>
      </c>
      <c r="D44" s="274"/>
      <c r="E44" s="275"/>
      <c r="F44" s="271" t="s">
        <v>800</v>
      </c>
      <c r="G44" s="277"/>
    </row>
    <row r="70" spans="2:4" x14ac:dyDescent="0.2">
      <c r="B70" s="280"/>
      <c r="C70" s="281"/>
      <c r="D70" s="282"/>
    </row>
    <row r="71" spans="2:4" x14ac:dyDescent="0.2">
      <c r="B71" s="280"/>
      <c r="C71" s="283"/>
      <c r="D71" s="282"/>
    </row>
    <row r="72" spans="2:4" x14ac:dyDescent="0.2">
      <c r="B72" s="280"/>
      <c r="C72" s="281"/>
      <c r="D72" s="282"/>
    </row>
    <row r="73" spans="2:4" x14ac:dyDescent="0.2">
      <c r="B73" s="280"/>
      <c r="C73" s="281"/>
      <c r="D73" s="282"/>
    </row>
    <row r="74" spans="2:4" x14ac:dyDescent="0.2">
      <c r="B74" s="280"/>
      <c r="C74" s="281"/>
      <c r="D74" s="282"/>
    </row>
    <row r="75" spans="2:4" x14ac:dyDescent="0.2">
      <c r="B75" s="280"/>
      <c r="C75" s="281"/>
      <c r="D75" s="282"/>
    </row>
    <row r="76" spans="2:4" x14ac:dyDescent="0.2">
      <c r="C76" s="281"/>
      <c r="D76" s="282"/>
    </row>
    <row r="77" spans="2:4" x14ac:dyDescent="0.2">
      <c r="C77" s="281"/>
      <c r="D77" s="282"/>
    </row>
    <row r="78" spans="2:4" x14ac:dyDescent="0.2">
      <c r="C78" s="281"/>
      <c r="D78" s="282"/>
    </row>
    <row r="79" spans="2:4" x14ac:dyDescent="0.2">
      <c r="C79" s="281"/>
      <c r="D79" s="282"/>
    </row>
    <row r="80" spans="2:4" x14ac:dyDescent="0.2">
      <c r="C80" s="281"/>
      <c r="D80" s="282"/>
    </row>
    <row r="81" spans="3:4" x14ac:dyDescent="0.2">
      <c r="C81" s="281"/>
      <c r="D81" s="282"/>
    </row>
    <row r="82" spans="3:4" x14ac:dyDescent="0.2">
      <c r="C82" s="281"/>
      <c r="D82" s="282"/>
    </row>
    <row r="83" spans="3:4" x14ac:dyDescent="0.2">
      <c r="C83" s="281"/>
      <c r="D83" s="282"/>
    </row>
    <row r="84" spans="3:4" x14ac:dyDescent="0.2">
      <c r="C84" s="281"/>
      <c r="D84" s="282"/>
    </row>
    <row r="85" spans="3:4" x14ac:dyDescent="0.2">
      <c r="C85" s="281"/>
      <c r="D85" s="282"/>
    </row>
    <row r="86" spans="3:4" x14ac:dyDescent="0.2">
      <c r="C86" s="281"/>
      <c r="D86" s="282"/>
    </row>
    <row r="87" spans="3:4" x14ac:dyDescent="0.2">
      <c r="C87" s="284"/>
    </row>
    <row r="88" spans="3:4" x14ac:dyDescent="0.2">
      <c r="C88" s="284"/>
    </row>
    <row r="89" spans="3:4" x14ac:dyDescent="0.2">
      <c r="C89" s="284"/>
    </row>
    <row r="90" spans="3:4" x14ac:dyDescent="0.2">
      <c r="C90" s="284"/>
    </row>
    <row r="91" spans="3:4" x14ac:dyDescent="0.2">
      <c r="C91" s="284"/>
    </row>
    <row r="92" spans="3:4" x14ac:dyDescent="0.2">
      <c r="C92" s="284"/>
    </row>
    <row r="93" spans="3:4" x14ac:dyDescent="0.2">
      <c r="C93" s="284"/>
    </row>
    <row r="94" spans="3:4" x14ac:dyDescent="0.2">
      <c r="C94" s="284"/>
    </row>
    <row r="95" spans="3:4" x14ac:dyDescent="0.2">
      <c r="C95" s="284"/>
    </row>
    <row r="96" spans="3:4" x14ac:dyDescent="0.2">
      <c r="C96" s="284"/>
    </row>
    <row r="97" spans="3:3" x14ac:dyDescent="0.2">
      <c r="C97" s="284"/>
    </row>
    <row r="98" spans="3:3" x14ac:dyDescent="0.2">
      <c r="C98" s="284"/>
    </row>
    <row r="99" spans="3:3" x14ac:dyDescent="0.2">
      <c r="C99" s="284"/>
    </row>
    <row r="100" spans="3:3" x14ac:dyDescent="0.2">
      <c r="C100" s="284"/>
    </row>
    <row r="101" spans="3:3" x14ac:dyDescent="0.2">
      <c r="C101" s="284"/>
    </row>
    <row r="102" spans="3:3" x14ac:dyDescent="0.2">
      <c r="C102" s="284"/>
    </row>
    <row r="103" spans="3:3" x14ac:dyDescent="0.2">
      <c r="C103" s="284"/>
    </row>
    <row r="104" spans="3:3" x14ac:dyDescent="0.2">
      <c r="C104" s="284"/>
    </row>
    <row r="105" spans="3:3" x14ac:dyDescent="0.2">
      <c r="C105" s="284"/>
    </row>
    <row r="106" spans="3:3" x14ac:dyDescent="0.2">
      <c r="C106" s="284"/>
    </row>
    <row r="107" spans="3:3" x14ac:dyDescent="0.2">
      <c r="C107" s="284"/>
    </row>
    <row r="108" spans="3:3" x14ac:dyDescent="0.2">
      <c r="C108" s="284"/>
    </row>
    <row r="109" spans="3:3" x14ac:dyDescent="0.2">
      <c r="C109" s="284"/>
    </row>
    <row r="110" spans="3:3" x14ac:dyDescent="0.2">
      <c r="C110" s="284"/>
    </row>
    <row r="111" spans="3:3" x14ac:dyDescent="0.2">
      <c r="C111" s="284"/>
    </row>
    <row r="112" spans="3:3" x14ac:dyDescent="0.2">
      <c r="C112" s="284"/>
    </row>
    <row r="113" spans="3:3" x14ac:dyDescent="0.2">
      <c r="C113" s="284"/>
    </row>
    <row r="114" spans="3:3" x14ac:dyDescent="0.2">
      <c r="C114" s="284"/>
    </row>
    <row r="115" spans="3:3" x14ac:dyDescent="0.2">
      <c r="C115" s="284"/>
    </row>
    <row r="116" spans="3:3" x14ac:dyDescent="0.2">
      <c r="C116" s="284"/>
    </row>
    <row r="117" spans="3:3" x14ac:dyDescent="0.2">
      <c r="C117" s="284"/>
    </row>
    <row r="118" spans="3:3" x14ac:dyDescent="0.2">
      <c r="C118" s="284"/>
    </row>
    <row r="119" spans="3:3" x14ac:dyDescent="0.2">
      <c r="C119" s="284"/>
    </row>
    <row r="120" spans="3:3" x14ac:dyDescent="0.2">
      <c r="C120" s="284"/>
    </row>
    <row r="121" spans="3:3" x14ac:dyDescent="0.2">
      <c r="C121" s="284"/>
    </row>
    <row r="122" spans="3:3" x14ac:dyDescent="0.2">
      <c r="C122" s="284"/>
    </row>
    <row r="123" spans="3:3" x14ac:dyDescent="0.2">
      <c r="C123" s="284"/>
    </row>
    <row r="124" spans="3:3" x14ac:dyDescent="0.2">
      <c r="C124" s="284"/>
    </row>
    <row r="125" spans="3:3" x14ac:dyDescent="0.2">
      <c r="C125" s="284"/>
    </row>
    <row r="126" spans="3:3" x14ac:dyDescent="0.2">
      <c r="C126" s="284"/>
    </row>
    <row r="127" spans="3:3" x14ac:dyDescent="0.2">
      <c r="C127" s="284"/>
    </row>
    <row r="128" spans="3:3" x14ac:dyDescent="0.2">
      <c r="C128" s="284"/>
    </row>
    <row r="129" spans="3:3" x14ac:dyDescent="0.2">
      <c r="C129" s="284"/>
    </row>
    <row r="130" spans="3:3" x14ac:dyDescent="0.2">
      <c r="C130" s="284"/>
    </row>
    <row r="131" spans="3:3" x14ac:dyDescent="0.2">
      <c r="C131" s="284"/>
    </row>
    <row r="132" spans="3:3" x14ac:dyDescent="0.2">
      <c r="C132" s="284"/>
    </row>
    <row r="133" spans="3:3" x14ac:dyDescent="0.2">
      <c r="C133" s="284"/>
    </row>
    <row r="134" spans="3:3" x14ac:dyDescent="0.2">
      <c r="C134" s="284"/>
    </row>
    <row r="135" spans="3:3" x14ac:dyDescent="0.2">
      <c r="C135" s="284"/>
    </row>
    <row r="136" spans="3:3" x14ac:dyDescent="0.2">
      <c r="C136" s="284"/>
    </row>
    <row r="137" spans="3:3" x14ac:dyDescent="0.2">
      <c r="C137" s="284"/>
    </row>
    <row r="138" spans="3:3" x14ac:dyDescent="0.2">
      <c r="C138" s="284"/>
    </row>
    <row r="139" spans="3:3" x14ac:dyDescent="0.2">
      <c r="C139" s="284"/>
    </row>
    <row r="140" spans="3:3" x14ac:dyDescent="0.2">
      <c r="C140" s="284"/>
    </row>
    <row r="141" spans="3:3" x14ac:dyDescent="0.2">
      <c r="C141" s="284"/>
    </row>
    <row r="142" spans="3:3" x14ac:dyDescent="0.2">
      <c r="C142" s="284"/>
    </row>
    <row r="143" spans="3:3" x14ac:dyDescent="0.2">
      <c r="C143" s="284"/>
    </row>
    <row r="144" spans="3:3" x14ac:dyDescent="0.2">
      <c r="C144" s="284"/>
    </row>
    <row r="145" spans="3:3" x14ac:dyDescent="0.2">
      <c r="C145" s="284"/>
    </row>
    <row r="146" spans="3:3" x14ac:dyDescent="0.2">
      <c r="C146" s="284"/>
    </row>
    <row r="147" spans="3:3" x14ac:dyDescent="0.2">
      <c r="C147" s="284"/>
    </row>
    <row r="148" spans="3:3" x14ac:dyDescent="0.2">
      <c r="C148" s="284"/>
    </row>
    <row r="149" spans="3:3" x14ac:dyDescent="0.2">
      <c r="C149" s="284"/>
    </row>
    <row r="150" spans="3:3" x14ac:dyDescent="0.2">
      <c r="C150" s="284"/>
    </row>
    <row r="151" spans="3:3" x14ac:dyDescent="0.2">
      <c r="C151" s="284"/>
    </row>
    <row r="152" spans="3:3" x14ac:dyDescent="0.2">
      <c r="C152" s="284"/>
    </row>
    <row r="153" spans="3:3" x14ac:dyDescent="0.2">
      <c r="C153" s="284"/>
    </row>
    <row r="154" spans="3:3" x14ac:dyDescent="0.2">
      <c r="C154" s="284"/>
    </row>
    <row r="155" spans="3:3" x14ac:dyDescent="0.2">
      <c r="C155" s="284"/>
    </row>
    <row r="156" spans="3:3" x14ac:dyDescent="0.2">
      <c r="C156" s="284"/>
    </row>
    <row r="157" spans="3:3" x14ac:dyDescent="0.2">
      <c r="C157" s="284"/>
    </row>
    <row r="158" spans="3:3" x14ac:dyDescent="0.2">
      <c r="C158" s="284"/>
    </row>
    <row r="159" spans="3:3" x14ac:dyDescent="0.2">
      <c r="C159" s="284"/>
    </row>
    <row r="160" spans="3:3" x14ac:dyDescent="0.2">
      <c r="C160" s="284"/>
    </row>
    <row r="161" spans="3:3" x14ac:dyDescent="0.2">
      <c r="C161" s="284"/>
    </row>
    <row r="162" spans="3:3" x14ac:dyDescent="0.2">
      <c r="C162" s="284"/>
    </row>
    <row r="163" spans="3:3" x14ac:dyDescent="0.2">
      <c r="C163" s="284"/>
    </row>
    <row r="164" spans="3:3" x14ac:dyDescent="0.2">
      <c r="C164" s="284"/>
    </row>
    <row r="165" spans="3:3" x14ac:dyDescent="0.2">
      <c r="C165" s="284"/>
    </row>
    <row r="166" spans="3:3" x14ac:dyDescent="0.2">
      <c r="C166" s="284"/>
    </row>
    <row r="167" spans="3:3" x14ac:dyDescent="0.2">
      <c r="C167" s="284"/>
    </row>
    <row r="168" spans="3:3" x14ac:dyDescent="0.2">
      <c r="C168" s="284"/>
    </row>
    <row r="169" spans="3:3" x14ac:dyDescent="0.2">
      <c r="C169" s="284"/>
    </row>
    <row r="170" spans="3:3" x14ac:dyDescent="0.2">
      <c r="C170" s="284"/>
    </row>
    <row r="171" spans="3:3" x14ac:dyDescent="0.2">
      <c r="C171" s="284"/>
    </row>
    <row r="172" spans="3:3" x14ac:dyDescent="0.2">
      <c r="C172" s="284"/>
    </row>
    <row r="173" spans="3:3" x14ac:dyDescent="0.2">
      <c r="C173" s="284"/>
    </row>
    <row r="174" spans="3:3" x14ac:dyDescent="0.2">
      <c r="C174" s="284"/>
    </row>
    <row r="175" spans="3:3" x14ac:dyDescent="0.2">
      <c r="C175" s="284"/>
    </row>
    <row r="176" spans="3:3" x14ac:dyDescent="0.2">
      <c r="C176" s="284"/>
    </row>
    <row r="177" spans="3:3" x14ac:dyDescent="0.2">
      <c r="C177" s="284"/>
    </row>
    <row r="178" spans="3:3" x14ac:dyDescent="0.2">
      <c r="C178" s="284"/>
    </row>
    <row r="179" spans="3:3" x14ac:dyDescent="0.2">
      <c r="C179" s="284"/>
    </row>
    <row r="180" spans="3:3" x14ac:dyDescent="0.2">
      <c r="C180" s="284"/>
    </row>
    <row r="181" spans="3:3" x14ac:dyDescent="0.2">
      <c r="C181" s="284"/>
    </row>
    <row r="182" spans="3:3" x14ac:dyDescent="0.2">
      <c r="C182" s="284"/>
    </row>
    <row r="183" spans="3:3" x14ac:dyDescent="0.2">
      <c r="C183" s="284"/>
    </row>
    <row r="184" spans="3:3" x14ac:dyDescent="0.2">
      <c r="C184" s="284"/>
    </row>
    <row r="185" spans="3:3" x14ac:dyDescent="0.2">
      <c r="C185" s="284"/>
    </row>
    <row r="186" spans="3:3" x14ac:dyDescent="0.2">
      <c r="C186" s="284"/>
    </row>
    <row r="187" spans="3:3" x14ac:dyDescent="0.2">
      <c r="C187" s="284"/>
    </row>
    <row r="188" spans="3:3" x14ac:dyDescent="0.2">
      <c r="C188" s="284"/>
    </row>
    <row r="189" spans="3:3" x14ac:dyDescent="0.2">
      <c r="C189" s="284"/>
    </row>
    <row r="190" spans="3:3" x14ac:dyDescent="0.2">
      <c r="C190" s="284"/>
    </row>
    <row r="191" spans="3:3" x14ac:dyDescent="0.2">
      <c r="C191" s="284"/>
    </row>
    <row r="192" spans="3:3" x14ac:dyDescent="0.2">
      <c r="C192" s="284"/>
    </row>
    <row r="193" spans="3:3" x14ac:dyDescent="0.2">
      <c r="C193" s="284"/>
    </row>
    <row r="194" spans="3:3" x14ac:dyDescent="0.2">
      <c r="C194" s="284"/>
    </row>
    <row r="195" spans="3:3" x14ac:dyDescent="0.2">
      <c r="C195" s="284"/>
    </row>
    <row r="196" spans="3:3" x14ac:dyDescent="0.2">
      <c r="C196" s="284"/>
    </row>
    <row r="197" spans="3:3" x14ac:dyDescent="0.2">
      <c r="C197" s="284"/>
    </row>
    <row r="198" spans="3:3" x14ac:dyDescent="0.2">
      <c r="C198" s="284"/>
    </row>
    <row r="199" spans="3:3" x14ac:dyDescent="0.2">
      <c r="C199" s="284"/>
    </row>
    <row r="200" spans="3:3" x14ac:dyDescent="0.2">
      <c r="C200" s="284"/>
    </row>
    <row r="201" spans="3:3" x14ac:dyDescent="0.2">
      <c r="C201" s="284"/>
    </row>
    <row r="202" spans="3:3" x14ac:dyDescent="0.2">
      <c r="C202" s="284"/>
    </row>
    <row r="203" spans="3:3" x14ac:dyDescent="0.2">
      <c r="C203" s="284"/>
    </row>
    <row r="204" spans="3:3" x14ac:dyDescent="0.2">
      <c r="C204" s="284"/>
    </row>
    <row r="205" spans="3:3" x14ac:dyDescent="0.2">
      <c r="C205" s="284"/>
    </row>
    <row r="206" spans="3:3" x14ac:dyDescent="0.2">
      <c r="C206" s="284"/>
    </row>
    <row r="207" spans="3:3" x14ac:dyDescent="0.2">
      <c r="C207" s="284"/>
    </row>
    <row r="208" spans="3:3" x14ac:dyDescent="0.2">
      <c r="C208" s="284"/>
    </row>
    <row r="209" spans="3:3" x14ac:dyDescent="0.2">
      <c r="C209" s="284"/>
    </row>
    <row r="210" spans="3:3" x14ac:dyDescent="0.2">
      <c r="C210" s="284"/>
    </row>
    <row r="211" spans="3:3" x14ac:dyDescent="0.2">
      <c r="C211" s="284"/>
    </row>
    <row r="212" spans="3:3" x14ac:dyDescent="0.2">
      <c r="C212" s="284"/>
    </row>
    <row r="213" spans="3:3" x14ac:dyDescent="0.2">
      <c r="C213" s="284"/>
    </row>
    <row r="214" spans="3:3" x14ac:dyDescent="0.2">
      <c r="C214" s="284"/>
    </row>
    <row r="215" spans="3:3" x14ac:dyDescent="0.2">
      <c r="C215" s="284"/>
    </row>
    <row r="216" spans="3:3" x14ac:dyDescent="0.2">
      <c r="C216" s="284"/>
    </row>
    <row r="217" spans="3:3" x14ac:dyDescent="0.2">
      <c r="C217" s="284"/>
    </row>
    <row r="218" spans="3:3" x14ac:dyDescent="0.2">
      <c r="C218" s="284"/>
    </row>
    <row r="219" spans="3:3" x14ac:dyDescent="0.2">
      <c r="C219" s="284"/>
    </row>
    <row r="220" spans="3:3" x14ac:dyDescent="0.2">
      <c r="C220" s="284"/>
    </row>
    <row r="221" spans="3:3" x14ac:dyDescent="0.2">
      <c r="C221" s="284"/>
    </row>
    <row r="222" spans="3:3" x14ac:dyDescent="0.2">
      <c r="C222" s="284"/>
    </row>
    <row r="223" spans="3:3" x14ac:dyDescent="0.2">
      <c r="C223" s="284"/>
    </row>
    <row r="224" spans="3:3" x14ac:dyDescent="0.2">
      <c r="C224" s="284"/>
    </row>
    <row r="225" spans="3:3" x14ac:dyDescent="0.2">
      <c r="C225" s="284"/>
    </row>
    <row r="226" spans="3:3" x14ac:dyDescent="0.2">
      <c r="C226" s="284"/>
    </row>
    <row r="227" spans="3:3" x14ac:dyDescent="0.2">
      <c r="C227" s="284"/>
    </row>
    <row r="228" spans="3:3" x14ac:dyDescent="0.2">
      <c r="C228" s="284"/>
    </row>
    <row r="229" spans="3:3" x14ac:dyDescent="0.2">
      <c r="C229" s="284"/>
    </row>
    <row r="230" spans="3:3" x14ac:dyDescent="0.2">
      <c r="C230" s="284"/>
    </row>
    <row r="231" spans="3:3" x14ac:dyDescent="0.2">
      <c r="C231" s="284"/>
    </row>
    <row r="232" spans="3:3" x14ac:dyDescent="0.2">
      <c r="C232" s="284"/>
    </row>
    <row r="233" spans="3:3" x14ac:dyDescent="0.2">
      <c r="C233" s="284"/>
    </row>
    <row r="234" spans="3:3" x14ac:dyDescent="0.2">
      <c r="C234" s="284"/>
    </row>
    <row r="235" spans="3:3" x14ac:dyDescent="0.2">
      <c r="C235" s="284"/>
    </row>
    <row r="236" spans="3:3" x14ac:dyDescent="0.2">
      <c r="C236" s="284"/>
    </row>
    <row r="237" spans="3:3" x14ac:dyDescent="0.2">
      <c r="C237" s="284"/>
    </row>
    <row r="238" spans="3:3" x14ac:dyDescent="0.2">
      <c r="C238" s="284"/>
    </row>
    <row r="239" spans="3:3" x14ac:dyDescent="0.2">
      <c r="C239" s="284"/>
    </row>
    <row r="240" spans="3:3" x14ac:dyDescent="0.2">
      <c r="C240" s="284"/>
    </row>
    <row r="241" spans="3:3" x14ac:dyDescent="0.2">
      <c r="C241" s="284"/>
    </row>
    <row r="242" spans="3:3" x14ac:dyDescent="0.2">
      <c r="C242" s="284"/>
    </row>
    <row r="243" spans="3:3" x14ac:dyDescent="0.2">
      <c r="C243" s="284"/>
    </row>
    <row r="244" spans="3:3" x14ac:dyDescent="0.2">
      <c r="C244" s="284"/>
    </row>
    <row r="245" spans="3:3" x14ac:dyDescent="0.2">
      <c r="C245" s="284"/>
    </row>
    <row r="246" spans="3:3" x14ac:dyDescent="0.2">
      <c r="C246" s="284"/>
    </row>
    <row r="247" spans="3:3" x14ac:dyDescent="0.2">
      <c r="C247" s="284"/>
    </row>
    <row r="248" spans="3:3" x14ac:dyDescent="0.2">
      <c r="C248" s="284"/>
    </row>
    <row r="249" spans="3:3" x14ac:dyDescent="0.2">
      <c r="C249" s="284"/>
    </row>
  </sheetData>
  <mergeCells count="10">
    <mergeCell ref="B15:G15"/>
    <mergeCell ref="B17:G17"/>
    <mergeCell ref="E20:E21"/>
    <mergeCell ref="E1:G1"/>
    <mergeCell ref="B2:G2"/>
    <mergeCell ref="B4:G4"/>
    <mergeCell ref="B7:B8"/>
    <mergeCell ref="C7:C8"/>
    <mergeCell ref="D7:D8"/>
    <mergeCell ref="E7:F7"/>
  </mergeCells>
  <pageMargins left="0.19685039370078741" right="0.19685039370078741" top="0.19685039370078741" bottom="0.19685039370078741" header="0.31496062992125984" footer="0"/>
  <pageSetup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6"/>
  <sheetViews>
    <sheetView view="pageBreakPreview" zoomScaleSheetLayoutView="100" workbookViewId="0"/>
  </sheetViews>
  <sheetFormatPr defaultRowHeight="14.25" x14ac:dyDescent="0.2"/>
  <cols>
    <col min="1" max="1" width="4.5703125" style="285" customWidth="1"/>
    <col min="2" max="2" width="5.85546875" style="285" customWidth="1"/>
    <col min="3" max="3" width="54.28515625" style="285" customWidth="1"/>
    <col min="4" max="4" width="6" style="285" customWidth="1"/>
    <col min="5" max="5" width="15.140625" style="285" customWidth="1"/>
    <col min="6" max="6" width="11.28515625" style="285" customWidth="1"/>
    <col min="7" max="7" width="9" style="285" customWidth="1"/>
    <col min="8" max="257" width="9.140625" style="285"/>
    <col min="258" max="258" width="5.85546875" style="285" customWidth="1"/>
    <col min="259" max="259" width="54.28515625" style="285" customWidth="1"/>
    <col min="260" max="260" width="6" style="285" customWidth="1"/>
    <col min="261" max="261" width="11.42578125" style="285" customWidth="1"/>
    <col min="262" max="262" width="10.140625" style="285" customWidth="1"/>
    <col min="263" max="263" width="10" style="285" customWidth="1"/>
    <col min="264" max="513" width="9.140625" style="285"/>
    <col min="514" max="514" width="5.85546875" style="285" customWidth="1"/>
    <col min="515" max="515" width="54.28515625" style="285" customWidth="1"/>
    <col min="516" max="516" width="6" style="285" customWidth="1"/>
    <col min="517" max="517" width="11.42578125" style="285" customWidth="1"/>
    <col min="518" max="518" width="10.140625" style="285" customWidth="1"/>
    <col min="519" max="519" width="10" style="285" customWidth="1"/>
    <col min="520" max="769" width="9.140625" style="285"/>
    <col min="770" max="770" width="5.85546875" style="285" customWidth="1"/>
    <col min="771" max="771" width="54.28515625" style="285" customWidth="1"/>
    <col min="772" max="772" width="6" style="285" customWidth="1"/>
    <col min="773" max="773" width="11.42578125" style="285" customWidth="1"/>
    <col min="774" max="774" width="10.140625" style="285" customWidth="1"/>
    <col min="775" max="775" width="10" style="285" customWidth="1"/>
    <col min="776" max="1025" width="9.140625" style="285"/>
    <col min="1026" max="1026" width="5.85546875" style="285" customWidth="1"/>
    <col min="1027" max="1027" width="54.28515625" style="285" customWidth="1"/>
    <col min="1028" max="1028" width="6" style="285" customWidth="1"/>
    <col min="1029" max="1029" width="11.42578125" style="285" customWidth="1"/>
    <col min="1030" max="1030" width="10.140625" style="285" customWidth="1"/>
    <col min="1031" max="1031" width="10" style="285" customWidth="1"/>
    <col min="1032" max="1281" width="9.140625" style="285"/>
    <col min="1282" max="1282" width="5.85546875" style="285" customWidth="1"/>
    <col min="1283" max="1283" width="54.28515625" style="285" customWidth="1"/>
    <col min="1284" max="1284" width="6" style="285" customWidth="1"/>
    <col min="1285" max="1285" width="11.42578125" style="285" customWidth="1"/>
    <col min="1286" max="1286" width="10.140625" style="285" customWidth="1"/>
    <col min="1287" max="1287" width="10" style="285" customWidth="1"/>
    <col min="1288" max="1537" width="9.140625" style="285"/>
    <col min="1538" max="1538" width="5.85546875" style="285" customWidth="1"/>
    <col min="1539" max="1539" width="54.28515625" style="285" customWidth="1"/>
    <col min="1540" max="1540" width="6" style="285" customWidth="1"/>
    <col min="1541" max="1541" width="11.42578125" style="285" customWidth="1"/>
    <col min="1542" max="1542" width="10.140625" style="285" customWidth="1"/>
    <col min="1543" max="1543" width="10" style="285" customWidth="1"/>
    <col min="1544" max="1793" width="9.140625" style="285"/>
    <col min="1794" max="1794" width="5.85546875" style="285" customWidth="1"/>
    <col min="1795" max="1795" width="54.28515625" style="285" customWidth="1"/>
    <col min="1796" max="1796" width="6" style="285" customWidth="1"/>
    <col min="1797" max="1797" width="11.42578125" style="285" customWidth="1"/>
    <col min="1798" max="1798" width="10.140625" style="285" customWidth="1"/>
    <col min="1799" max="1799" width="10" style="285" customWidth="1"/>
    <col min="1800" max="2049" width="9.140625" style="285"/>
    <col min="2050" max="2050" width="5.85546875" style="285" customWidth="1"/>
    <col min="2051" max="2051" width="54.28515625" style="285" customWidth="1"/>
    <col min="2052" max="2052" width="6" style="285" customWidth="1"/>
    <col min="2053" max="2053" width="11.42578125" style="285" customWidth="1"/>
    <col min="2054" max="2054" width="10.140625" style="285" customWidth="1"/>
    <col min="2055" max="2055" width="10" style="285" customWidth="1"/>
    <col min="2056" max="2305" width="9.140625" style="285"/>
    <col min="2306" max="2306" width="5.85546875" style="285" customWidth="1"/>
    <col min="2307" max="2307" width="54.28515625" style="285" customWidth="1"/>
    <col min="2308" max="2308" width="6" style="285" customWidth="1"/>
    <col min="2309" max="2309" width="11.42578125" style="285" customWidth="1"/>
    <col min="2310" max="2310" width="10.140625" style="285" customWidth="1"/>
    <col min="2311" max="2311" width="10" style="285" customWidth="1"/>
    <col min="2312" max="2561" width="9.140625" style="285"/>
    <col min="2562" max="2562" width="5.85546875" style="285" customWidth="1"/>
    <col min="2563" max="2563" width="54.28515625" style="285" customWidth="1"/>
    <col min="2564" max="2564" width="6" style="285" customWidth="1"/>
    <col min="2565" max="2565" width="11.42578125" style="285" customWidth="1"/>
    <col min="2566" max="2566" width="10.140625" style="285" customWidth="1"/>
    <col min="2567" max="2567" width="10" style="285" customWidth="1"/>
    <col min="2568" max="2817" width="9.140625" style="285"/>
    <col min="2818" max="2818" width="5.85546875" style="285" customWidth="1"/>
    <col min="2819" max="2819" width="54.28515625" style="285" customWidth="1"/>
    <col min="2820" max="2820" width="6" style="285" customWidth="1"/>
    <col min="2821" max="2821" width="11.42578125" style="285" customWidth="1"/>
    <col min="2822" max="2822" width="10.140625" style="285" customWidth="1"/>
    <col min="2823" max="2823" width="10" style="285" customWidth="1"/>
    <col min="2824" max="3073" width="9.140625" style="285"/>
    <col min="3074" max="3074" width="5.85546875" style="285" customWidth="1"/>
    <col min="3075" max="3075" width="54.28515625" style="285" customWidth="1"/>
    <col min="3076" max="3076" width="6" style="285" customWidth="1"/>
    <col min="3077" max="3077" width="11.42578125" style="285" customWidth="1"/>
    <col min="3078" max="3078" width="10.140625" style="285" customWidth="1"/>
    <col min="3079" max="3079" width="10" style="285" customWidth="1"/>
    <col min="3080" max="3329" width="9.140625" style="285"/>
    <col min="3330" max="3330" width="5.85546875" style="285" customWidth="1"/>
    <col min="3331" max="3331" width="54.28515625" style="285" customWidth="1"/>
    <col min="3332" max="3332" width="6" style="285" customWidth="1"/>
    <col min="3333" max="3333" width="11.42578125" style="285" customWidth="1"/>
    <col min="3334" max="3334" width="10.140625" style="285" customWidth="1"/>
    <col min="3335" max="3335" width="10" style="285" customWidth="1"/>
    <col min="3336" max="3585" width="9.140625" style="285"/>
    <col min="3586" max="3586" width="5.85546875" style="285" customWidth="1"/>
    <col min="3587" max="3587" width="54.28515625" style="285" customWidth="1"/>
    <col min="3588" max="3588" width="6" style="285" customWidth="1"/>
    <col min="3589" max="3589" width="11.42578125" style="285" customWidth="1"/>
    <col min="3590" max="3590" width="10.140625" style="285" customWidth="1"/>
    <col min="3591" max="3591" width="10" style="285" customWidth="1"/>
    <col min="3592" max="3841" width="9.140625" style="285"/>
    <col min="3842" max="3842" width="5.85546875" style="285" customWidth="1"/>
    <col min="3843" max="3843" width="54.28515625" style="285" customWidth="1"/>
    <col min="3844" max="3844" width="6" style="285" customWidth="1"/>
    <col min="3845" max="3845" width="11.42578125" style="285" customWidth="1"/>
    <col min="3846" max="3846" width="10.140625" style="285" customWidth="1"/>
    <col min="3847" max="3847" width="10" style="285" customWidth="1"/>
    <col min="3848" max="4097" width="9.140625" style="285"/>
    <col min="4098" max="4098" width="5.85546875" style="285" customWidth="1"/>
    <col min="4099" max="4099" width="54.28515625" style="285" customWidth="1"/>
    <col min="4100" max="4100" width="6" style="285" customWidth="1"/>
    <col min="4101" max="4101" width="11.42578125" style="285" customWidth="1"/>
    <col min="4102" max="4102" width="10.140625" style="285" customWidth="1"/>
    <col min="4103" max="4103" width="10" style="285" customWidth="1"/>
    <col min="4104" max="4353" width="9.140625" style="285"/>
    <col min="4354" max="4354" width="5.85546875" style="285" customWidth="1"/>
    <col min="4355" max="4355" width="54.28515625" style="285" customWidth="1"/>
    <col min="4356" max="4356" width="6" style="285" customWidth="1"/>
    <col min="4357" max="4357" width="11.42578125" style="285" customWidth="1"/>
    <col min="4358" max="4358" width="10.140625" style="285" customWidth="1"/>
    <col min="4359" max="4359" width="10" style="285" customWidth="1"/>
    <col min="4360" max="4609" width="9.140625" style="285"/>
    <col min="4610" max="4610" width="5.85546875" style="285" customWidth="1"/>
    <col min="4611" max="4611" width="54.28515625" style="285" customWidth="1"/>
    <col min="4612" max="4612" width="6" style="285" customWidth="1"/>
    <col min="4613" max="4613" width="11.42578125" style="285" customWidth="1"/>
    <col min="4614" max="4614" width="10.140625" style="285" customWidth="1"/>
    <col min="4615" max="4615" width="10" style="285" customWidth="1"/>
    <col min="4616" max="4865" width="9.140625" style="285"/>
    <col min="4866" max="4866" width="5.85546875" style="285" customWidth="1"/>
    <col min="4867" max="4867" width="54.28515625" style="285" customWidth="1"/>
    <col min="4868" max="4868" width="6" style="285" customWidth="1"/>
    <col min="4869" max="4869" width="11.42578125" style="285" customWidth="1"/>
    <col min="4870" max="4870" width="10.140625" style="285" customWidth="1"/>
    <col min="4871" max="4871" width="10" style="285" customWidth="1"/>
    <col min="4872" max="5121" width="9.140625" style="285"/>
    <col min="5122" max="5122" width="5.85546875" style="285" customWidth="1"/>
    <col min="5123" max="5123" width="54.28515625" style="285" customWidth="1"/>
    <col min="5124" max="5124" width="6" style="285" customWidth="1"/>
    <col min="5125" max="5125" width="11.42578125" style="285" customWidth="1"/>
    <col min="5126" max="5126" width="10.140625" style="285" customWidth="1"/>
    <col min="5127" max="5127" width="10" style="285" customWidth="1"/>
    <col min="5128" max="5377" width="9.140625" style="285"/>
    <col min="5378" max="5378" width="5.85546875" style="285" customWidth="1"/>
    <col min="5379" max="5379" width="54.28515625" style="285" customWidth="1"/>
    <col min="5380" max="5380" width="6" style="285" customWidth="1"/>
    <col min="5381" max="5381" width="11.42578125" style="285" customWidth="1"/>
    <col min="5382" max="5382" width="10.140625" style="285" customWidth="1"/>
    <col min="5383" max="5383" width="10" style="285" customWidth="1"/>
    <col min="5384" max="5633" width="9.140625" style="285"/>
    <col min="5634" max="5634" width="5.85546875" style="285" customWidth="1"/>
    <col min="5635" max="5635" width="54.28515625" style="285" customWidth="1"/>
    <col min="5636" max="5636" width="6" style="285" customWidth="1"/>
    <col min="5637" max="5637" width="11.42578125" style="285" customWidth="1"/>
    <col min="5638" max="5638" width="10.140625" style="285" customWidth="1"/>
    <col min="5639" max="5639" width="10" style="285" customWidth="1"/>
    <col min="5640" max="5889" width="9.140625" style="285"/>
    <col min="5890" max="5890" width="5.85546875" style="285" customWidth="1"/>
    <col min="5891" max="5891" width="54.28515625" style="285" customWidth="1"/>
    <col min="5892" max="5892" width="6" style="285" customWidth="1"/>
    <col min="5893" max="5893" width="11.42578125" style="285" customWidth="1"/>
    <col min="5894" max="5894" width="10.140625" style="285" customWidth="1"/>
    <col min="5895" max="5895" width="10" style="285" customWidth="1"/>
    <col min="5896" max="6145" width="9.140625" style="285"/>
    <col min="6146" max="6146" width="5.85546875" style="285" customWidth="1"/>
    <col min="6147" max="6147" width="54.28515625" style="285" customWidth="1"/>
    <col min="6148" max="6148" width="6" style="285" customWidth="1"/>
    <col min="6149" max="6149" width="11.42578125" style="285" customWidth="1"/>
    <col min="6150" max="6150" width="10.140625" style="285" customWidth="1"/>
    <col min="6151" max="6151" width="10" style="285" customWidth="1"/>
    <col min="6152" max="6401" width="9.140625" style="285"/>
    <col min="6402" max="6402" width="5.85546875" style="285" customWidth="1"/>
    <col min="6403" max="6403" width="54.28515625" style="285" customWidth="1"/>
    <col min="6404" max="6404" width="6" style="285" customWidth="1"/>
    <col min="6405" max="6405" width="11.42578125" style="285" customWidth="1"/>
    <col min="6406" max="6406" width="10.140625" style="285" customWidth="1"/>
    <col min="6407" max="6407" width="10" style="285" customWidth="1"/>
    <col min="6408" max="6657" width="9.140625" style="285"/>
    <col min="6658" max="6658" width="5.85546875" style="285" customWidth="1"/>
    <col min="6659" max="6659" width="54.28515625" style="285" customWidth="1"/>
    <col min="6660" max="6660" width="6" style="285" customWidth="1"/>
    <col min="6661" max="6661" width="11.42578125" style="285" customWidth="1"/>
    <col min="6662" max="6662" width="10.140625" style="285" customWidth="1"/>
    <col min="6663" max="6663" width="10" style="285" customWidth="1"/>
    <col min="6664" max="6913" width="9.140625" style="285"/>
    <col min="6914" max="6914" width="5.85546875" style="285" customWidth="1"/>
    <col min="6915" max="6915" width="54.28515625" style="285" customWidth="1"/>
    <col min="6916" max="6916" width="6" style="285" customWidth="1"/>
    <col min="6917" max="6917" width="11.42578125" style="285" customWidth="1"/>
    <col min="6918" max="6918" width="10.140625" style="285" customWidth="1"/>
    <col min="6919" max="6919" width="10" style="285" customWidth="1"/>
    <col min="6920" max="7169" width="9.140625" style="285"/>
    <col min="7170" max="7170" width="5.85546875" style="285" customWidth="1"/>
    <col min="7171" max="7171" width="54.28515625" style="285" customWidth="1"/>
    <col min="7172" max="7172" width="6" style="285" customWidth="1"/>
    <col min="7173" max="7173" width="11.42578125" style="285" customWidth="1"/>
    <col min="7174" max="7174" width="10.140625" style="285" customWidth="1"/>
    <col min="7175" max="7175" width="10" style="285" customWidth="1"/>
    <col min="7176" max="7425" width="9.140625" style="285"/>
    <col min="7426" max="7426" width="5.85546875" style="285" customWidth="1"/>
    <col min="7427" max="7427" width="54.28515625" style="285" customWidth="1"/>
    <col min="7428" max="7428" width="6" style="285" customWidth="1"/>
    <col min="7429" max="7429" width="11.42578125" style="285" customWidth="1"/>
    <col min="7430" max="7430" width="10.140625" style="285" customWidth="1"/>
    <col min="7431" max="7431" width="10" style="285" customWidth="1"/>
    <col min="7432" max="7681" width="9.140625" style="285"/>
    <col min="7682" max="7682" width="5.85546875" style="285" customWidth="1"/>
    <col min="7683" max="7683" width="54.28515625" style="285" customWidth="1"/>
    <col min="7684" max="7684" width="6" style="285" customWidth="1"/>
    <col min="7685" max="7685" width="11.42578125" style="285" customWidth="1"/>
    <col min="7686" max="7686" width="10.140625" style="285" customWidth="1"/>
    <col min="7687" max="7687" width="10" style="285" customWidth="1"/>
    <col min="7688" max="7937" width="9.140625" style="285"/>
    <col min="7938" max="7938" width="5.85546875" style="285" customWidth="1"/>
    <col min="7939" max="7939" width="54.28515625" style="285" customWidth="1"/>
    <col min="7940" max="7940" width="6" style="285" customWidth="1"/>
    <col min="7941" max="7941" width="11.42578125" style="285" customWidth="1"/>
    <col min="7942" max="7942" width="10.140625" style="285" customWidth="1"/>
    <col min="7943" max="7943" width="10" style="285" customWidth="1"/>
    <col min="7944" max="8193" width="9.140625" style="285"/>
    <col min="8194" max="8194" width="5.85546875" style="285" customWidth="1"/>
    <col min="8195" max="8195" width="54.28515625" style="285" customWidth="1"/>
    <col min="8196" max="8196" width="6" style="285" customWidth="1"/>
    <col min="8197" max="8197" width="11.42578125" style="285" customWidth="1"/>
    <col min="8198" max="8198" width="10.140625" style="285" customWidth="1"/>
    <col min="8199" max="8199" width="10" style="285" customWidth="1"/>
    <col min="8200" max="8449" width="9.140625" style="285"/>
    <col min="8450" max="8450" width="5.85546875" style="285" customWidth="1"/>
    <col min="8451" max="8451" width="54.28515625" style="285" customWidth="1"/>
    <col min="8452" max="8452" width="6" style="285" customWidth="1"/>
    <col min="8453" max="8453" width="11.42578125" style="285" customWidth="1"/>
    <col min="8454" max="8454" width="10.140625" style="285" customWidth="1"/>
    <col min="8455" max="8455" width="10" style="285" customWidth="1"/>
    <col min="8456" max="8705" width="9.140625" style="285"/>
    <col min="8706" max="8706" width="5.85546875" style="285" customWidth="1"/>
    <col min="8707" max="8707" width="54.28515625" style="285" customWidth="1"/>
    <col min="8708" max="8708" width="6" style="285" customWidth="1"/>
    <col min="8709" max="8709" width="11.42578125" style="285" customWidth="1"/>
    <col min="8710" max="8710" width="10.140625" style="285" customWidth="1"/>
    <col min="8711" max="8711" width="10" style="285" customWidth="1"/>
    <col min="8712" max="8961" width="9.140625" style="285"/>
    <col min="8962" max="8962" width="5.85546875" style="285" customWidth="1"/>
    <col min="8963" max="8963" width="54.28515625" style="285" customWidth="1"/>
    <col min="8964" max="8964" width="6" style="285" customWidth="1"/>
    <col min="8965" max="8965" width="11.42578125" style="285" customWidth="1"/>
    <col min="8966" max="8966" width="10.140625" style="285" customWidth="1"/>
    <col min="8967" max="8967" width="10" style="285" customWidth="1"/>
    <col min="8968" max="9217" width="9.140625" style="285"/>
    <col min="9218" max="9218" width="5.85546875" style="285" customWidth="1"/>
    <col min="9219" max="9219" width="54.28515625" style="285" customWidth="1"/>
    <col min="9220" max="9220" width="6" style="285" customWidth="1"/>
    <col min="9221" max="9221" width="11.42578125" style="285" customWidth="1"/>
    <col min="9222" max="9222" width="10.140625" style="285" customWidth="1"/>
    <col min="9223" max="9223" width="10" style="285" customWidth="1"/>
    <col min="9224" max="9473" width="9.140625" style="285"/>
    <col min="9474" max="9474" width="5.85546875" style="285" customWidth="1"/>
    <col min="9475" max="9475" width="54.28515625" style="285" customWidth="1"/>
    <col min="9476" max="9476" width="6" style="285" customWidth="1"/>
    <col min="9477" max="9477" width="11.42578125" style="285" customWidth="1"/>
    <col min="9478" max="9478" width="10.140625" style="285" customWidth="1"/>
    <col min="9479" max="9479" width="10" style="285" customWidth="1"/>
    <col min="9480" max="9729" width="9.140625" style="285"/>
    <col min="9730" max="9730" width="5.85546875" style="285" customWidth="1"/>
    <col min="9731" max="9731" width="54.28515625" style="285" customWidth="1"/>
    <col min="9732" max="9732" width="6" style="285" customWidth="1"/>
    <col min="9733" max="9733" width="11.42578125" style="285" customWidth="1"/>
    <col min="9734" max="9734" width="10.140625" style="285" customWidth="1"/>
    <col min="9735" max="9735" width="10" style="285" customWidth="1"/>
    <col min="9736" max="9985" width="9.140625" style="285"/>
    <col min="9986" max="9986" width="5.85546875" style="285" customWidth="1"/>
    <col min="9987" max="9987" width="54.28515625" style="285" customWidth="1"/>
    <col min="9988" max="9988" width="6" style="285" customWidth="1"/>
    <col min="9989" max="9989" width="11.42578125" style="285" customWidth="1"/>
    <col min="9990" max="9990" width="10.140625" style="285" customWidth="1"/>
    <col min="9991" max="9991" width="10" style="285" customWidth="1"/>
    <col min="9992" max="10241" width="9.140625" style="285"/>
    <col min="10242" max="10242" width="5.85546875" style="285" customWidth="1"/>
    <col min="10243" max="10243" width="54.28515625" style="285" customWidth="1"/>
    <col min="10244" max="10244" width="6" style="285" customWidth="1"/>
    <col min="10245" max="10245" width="11.42578125" style="285" customWidth="1"/>
    <col min="10246" max="10246" width="10.140625" style="285" customWidth="1"/>
    <col min="10247" max="10247" width="10" style="285" customWidth="1"/>
    <col min="10248" max="10497" width="9.140625" style="285"/>
    <col min="10498" max="10498" width="5.85546875" style="285" customWidth="1"/>
    <col min="10499" max="10499" width="54.28515625" style="285" customWidth="1"/>
    <col min="10500" max="10500" width="6" style="285" customWidth="1"/>
    <col min="10501" max="10501" width="11.42578125" style="285" customWidth="1"/>
    <col min="10502" max="10502" width="10.140625" style="285" customWidth="1"/>
    <col min="10503" max="10503" width="10" style="285" customWidth="1"/>
    <col min="10504" max="10753" width="9.140625" style="285"/>
    <col min="10754" max="10754" width="5.85546875" style="285" customWidth="1"/>
    <col min="10755" max="10755" width="54.28515625" style="285" customWidth="1"/>
    <col min="10756" max="10756" width="6" style="285" customWidth="1"/>
    <col min="10757" max="10757" width="11.42578125" style="285" customWidth="1"/>
    <col min="10758" max="10758" width="10.140625" style="285" customWidth="1"/>
    <col min="10759" max="10759" width="10" style="285" customWidth="1"/>
    <col min="10760" max="11009" width="9.140625" style="285"/>
    <col min="11010" max="11010" width="5.85546875" style="285" customWidth="1"/>
    <col min="11011" max="11011" width="54.28515625" style="285" customWidth="1"/>
    <col min="11012" max="11012" width="6" style="285" customWidth="1"/>
    <col min="11013" max="11013" width="11.42578125" style="285" customWidth="1"/>
    <col min="11014" max="11014" width="10.140625" style="285" customWidth="1"/>
    <col min="11015" max="11015" width="10" style="285" customWidth="1"/>
    <col min="11016" max="11265" width="9.140625" style="285"/>
    <col min="11266" max="11266" width="5.85546875" style="285" customWidth="1"/>
    <col min="11267" max="11267" width="54.28515625" style="285" customWidth="1"/>
    <col min="11268" max="11268" width="6" style="285" customWidth="1"/>
    <col min="11269" max="11269" width="11.42578125" style="285" customWidth="1"/>
    <col min="11270" max="11270" width="10.140625" style="285" customWidth="1"/>
    <col min="11271" max="11271" width="10" style="285" customWidth="1"/>
    <col min="11272" max="11521" width="9.140625" style="285"/>
    <col min="11522" max="11522" width="5.85546875" style="285" customWidth="1"/>
    <col min="11523" max="11523" width="54.28515625" style="285" customWidth="1"/>
    <col min="11524" max="11524" width="6" style="285" customWidth="1"/>
    <col min="11525" max="11525" width="11.42578125" style="285" customWidth="1"/>
    <col min="11526" max="11526" width="10.140625" style="285" customWidth="1"/>
    <col min="11527" max="11527" width="10" style="285" customWidth="1"/>
    <col min="11528" max="11777" width="9.140625" style="285"/>
    <col min="11778" max="11778" width="5.85546875" style="285" customWidth="1"/>
    <col min="11779" max="11779" width="54.28515625" style="285" customWidth="1"/>
    <col min="11780" max="11780" width="6" style="285" customWidth="1"/>
    <col min="11781" max="11781" width="11.42578125" style="285" customWidth="1"/>
    <col min="11782" max="11782" width="10.140625" style="285" customWidth="1"/>
    <col min="11783" max="11783" width="10" style="285" customWidth="1"/>
    <col min="11784" max="12033" width="9.140625" style="285"/>
    <col min="12034" max="12034" width="5.85546875" style="285" customWidth="1"/>
    <col min="12035" max="12035" width="54.28515625" style="285" customWidth="1"/>
    <col min="12036" max="12036" width="6" style="285" customWidth="1"/>
    <col min="12037" max="12037" width="11.42578125" style="285" customWidth="1"/>
    <col min="12038" max="12038" width="10.140625" style="285" customWidth="1"/>
    <col min="12039" max="12039" width="10" style="285" customWidth="1"/>
    <col min="12040" max="12289" width="9.140625" style="285"/>
    <col min="12290" max="12290" width="5.85546875" style="285" customWidth="1"/>
    <col min="12291" max="12291" width="54.28515625" style="285" customWidth="1"/>
    <col min="12292" max="12292" width="6" style="285" customWidth="1"/>
    <col min="12293" max="12293" width="11.42578125" style="285" customWidth="1"/>
    <col min="12294" max="12294" width="10.140625" style="285" customWidth="1"/>
    <col min="12295" max="12295" width="10" style="285" customWidth="1"/>
    <col min="12296" max="12545" width="9.140625" style="285"/>
    <col min="12546" max="12546" width="5.85546875" style="285" customWidth="1"/>
    <col min="12547" max="12547" width="54.28515625" style="285" customWidth="1"/>
    <col min="12548" max="12548" width="6" style="285" customWidth="1"/>
    <col min="12549" max="12549" width="11.42578125" style="285" customWidth="1"/>
    <col min="12550" max="12550" width="10.140625" style="285" customWidth="1"/>
    <col min="12551" max="12551" width="10" style="285" customWidth="1"/>
    <col min="12552" max="12801" width="9.140625" style="285"/>
    <col min="12802" max="12802" width="5.85546875" style="285" customWidth="1"/>
    <col min="12803" max="12803" width="54.28515625" style="285" customWidth="1"/>
    <col min="12804" max="12804" width="6" style="285" customWidth="1"/>
    <col min="12805" max="12805" width="11.42578125" style="285" customWidth="1"/>
    <col min="12806" max="12806" width="10.140625" style="285" customWidth="1"/>
    <col min="12807" max="12807" width="10" style="285" customWidth="1"/>
    <col min="12808" max="13057" width="9.140625" style="285"/>
    <col min="13058" max="13058" width="5.85546875" style="285" customWidth="1"/>
    <col min="13059" max="13059" width="54.28515625" style="285" customWidth="1"/>
    <col min="13060" max="13060" width="6" style="285" customWidth="1"/>
    <col min="13061" max="13061" width="11.42578125" style="285" customWidth="1"/>
    <col min="13062" max="13062" width="10.140625" style="285" customWidth="1"/>
    <col min="13063" max="13063" width="10" style="285" customWidth="1"/>
    <col min="13064" max="13313" width="9.140625" style="285"/>
    <col min="13314" max="13314" width="5.85546875" style="285" customWidth="1"/>
    <col min="13315" max="13315" width="54.28515625" style="285" customWidth="1"/>
    <col min="13316" max="13316" width="6" style="285" customWidth="1"/>
    <col min="13317" max="13317" width="11.42578125" style="285" customWidth="1"/>
    <col min="13318" max="13318" width="10.140625" style="285" customWidth="1"/>
    <col min="13319" max="13319" width="10" style="285" customWidth="1"/>
    <col min="13320" max="13569" width="9.140625" style="285"/>
    <col min="13570" max="13570" width="5.85546875" style="285" customWidth="1"/>
    <col min="13571" max="13571" width="54.28515625" style="285" customWidth="1"/>
    <col min="13572" max="13572" width="6" style="285" customWidth="1"/>
    <col min="13573" max="13573" width="11.42578125" style="285" customWidth="1"/>
    <col min="13574" max="13574" width="10.140625" style="285" customWidth="1"/>
    <col min="13575" max="13575" width="10" style="285" customWidth="1"/>
    <col min="13576" max="13825" width="9.140625" style="285"/>
    <col min="13826" max="13826" width="5.85546875" style="285" customWidth="1"/>
    <col min="13827" max="13827" width="54.28515625" style="285" customWidth="1"/>
    <col min="13828" max="13828" width="6" style="285" customWidth="1"/>
    <col min="13829" max="13829" width="11.42578125" style="285" customWidth="1"/>
    <col min="13830" max="13830" width="10.140625" style="285" customWidth="1"/>
    <col min="13831" max="13831" width="10" style="285" customWidth="1"/>
    <col min="13832" max="14081" width="9.140625" style="285"/>
    <col min="14082" max="14082" width="5.85546875" style="285" customWidth="1"/>
    <col min="14083" max="14083" width="54.28515625" style="285" customWidth="1"/>
    <col min="14084" max="14084" width="6" style="285" customWidth="1"/>
    <col min="14085" max="14085" width="11.42578125" style="285" customWidth="1"/>
    <col min="14086" max="14086" width="10.140625" style="285" customWidth="1"/>
    <col min="14087" max="14087" width="10" style="285" customWidth="1"/>
    <col min="14088" max="14337" width="9.140625" style="285"/>
    <col min="14338" max="14338" width="5.85546875" style="285" customWidth="1"/>
    <col min="14339" max="14339" width="54.28515625" style="285" customWidth="1"/>
    <col min="14340" max="14340" width="6" style="285" customWidth="1"/>
    <col min="14341" max="14341" width="11.42578125" style="285" customWidth="1"/>
    <col min="14342" max="14342" width="10.140625" style="285" customWidth="1"/>
    <col min="14343" max="14343" width="10" style="285" customWidth="1"/>
    <col min="14344" max="14593" width="9.140625" style="285"/>
    <col min="14594" max="14594" width="5.85546875" style="285" customWidth="1"/>
    <col min="14595" max="14595" width="54.28515625" style="285" customWidth="1"/>
    <col min="14596" max="14596" width="6" style="285" customWidth="1"/>
    <col min="14597" max="14597" width="11.42578125" style="285" customWidth="1"/>
    <col min="14598" max="14598" width="10.140625" style="285" customWidth="1"/>
    <col min="14599" max="14599" width="10" style="285" customWidth="1"/>
    <col min="14600" max="14849" width="9.140625" style="285"/>
    <col min="14850" max="14850" width="5.85546875" style="285" customWidth="1"/>
    <col min="14851" max="14851" width="54.28515625" style="285" customWidth="1"/>
    <col min="14852" max="14852" width="6" style="285" customWidth="1"/>
    <col min="14853" max="14853" width="11.42578125" style="285" customWidth="1"/>
    <col min="14854" max="14854" width="10.140625" style="285" customWidth="1"/>
    <col min="14855" max="14855" width="10" style="285" customWidth="1"/>
    <col min="14856" max="15105" width="9.140625" style="285"/>
    <col min="15106" max="15106" width="5.85546875" style="285" customWidth="1"/>
    <col min="15107" max="15107" width="54.28515625" style="285" customWidth="1"/>
    <col min="15108" max="15108" width="6" style="285" customWidth="1"/>
    <col min="15109" max="15109" width="11.42578125" style="285" customWidth="1"/>
    <col min="15110" max="15110" width="10.140625" style="285" customWidth="1"/>
    <col min="15111" max="15111" width="10" style="285" customWidth="1"/>
    <col min="15112" max="15361" width="9.140625" style="285"/>
    <col min="15362" max="15362" width="5.85546875" style="285" customWidth="1"/>
    <col min="15363" max="15363" width="54.28515625" style="285" customWidth="1"/>
    <col min="15364" max="15364" width="6" style="285" customWidth="1"/>
    <col min="15365" max="15365" width="11.42578125" style="285" customWidth="1"/>
    <col min="15366" max="15366" width="10.140625" style="285" customWidth="1"/>
    <col min="15367" max="15367" width="10" style="285" customWidth="1"/>
    <col min="15368" max="15617" width="9.140625" style="285"/>
    <col min="15618" max="15618" width="5.85546875" style="285" customWidth="1"/>
    <col min="15619" max="15619" width="54.28515625" style="285" customWidth="1"/>
    <col min="15620" max="15620" width="6" style="285" customWidth="1"/>
    <col min="15621" max="15621" width="11.42578125" style="285" customWidth="1"/>
    <col min="15622" max="15622" width="10.140625" style="285" customWidth="1"/>
    <col min="15623" max="15623" width="10" style="285" customWidth="1"/>
    <col min="15624" max="15873" width="9.140625" style="285"/>
    <col min="15874" max="15874" width="5.85546875" style="285" customWidth="1"/>
    <col min="15875" max="15875" width="54.28515625" style="285" customWidth="1"/>
    <col min="15876" max="15876" width="6" style="285" customWidth="1"/>
    <col min="15877" max="15877" width="11.42578125" style="285" customWidth="1"/>
    <col min="15878" max="15878" width="10.140625" style="285" customWidth="1"/>
    <col min="15879" max="15879" width="10" style="285" customWidth="1"/>
    <col min="15880" max="16129" width="9.140625" style="285"/>
    <col min="16130" max="16130" width="5.85546875" style="285" customWidth="1"/>
    <col min="16131" max="16131" width="54.28515625" style="285" customWidth="1"/>
    <col min="16132" max="16132" width="6" style="285" customWidth="1"/>
    <col min="16133" max="16133" width="11.42578125" style="285" customWidth="1"/>
    <col min="16134" max="16134" width="10.140625" style="285" customWidth="1"/>
    <col min="16135" max="16135" width="10" style="285" customWidth="1"/>
    <col min="16136" max="16384" width="9.140625" style="285"/>
  </cols>
  <sheetData>
    <row r="1" spans="2:8" ht="77.25" customHeight="1" x14ac:dyDescent="0.2">
      <c r="D1" s="460" t="s">
        <v>863</v>
      </c>
      <c r="E1" s="460"/>
      <c r="F1" s="460"/>
      <c r="G1" s="460"/>
    </row>
    <row r="2" spans="2:8" ht="18" x14ac:dyDescent="0.25">
      <c r="B2" s="473" t="s">
        <v>816</v>
      </c>
      <c r="C2" s="473"/>
      <c r="D2" s="473"/>
      <c r="E2" s="473"/>
      <c r="F2" s="473"/>
      <c r="G2" s="473"/>
      <c r="H2" s="286"/>
    </row>
    <row r="3" spans="2:8" ht="15" thickBot="1" x14ac:dyDescent="0.25"/>
    <row r="4" spans="2:8" s="139" customFormat="1" ht="21.75" thickBot="1" x14ac:dyDescent="0.25">
      <c r="B4" s="474" t="s">
        <v>784</v>
      </c>
      <c r="C4" s="287" t="s">
        <v>791</v>
      </c>
      <c r="D4" s="288"/>
      <c r="E4" s="476" t="s">
        <v>792</v>
      </c>
      <c r="F4" s="478" t="s">
        <v>6</v>
      </c>
      <c r="G4" s="479"/>
    </row>
    <row r="5" spans="2:8" s="139" customFormat="1" ht="21.75" thickBot="1" x14ac:dyDescent="0.25">
      <c r="B5" s="475"/>
      <c r="C5" s="289" t="s">
        <v>794</v>
      </c>
      <c r="D5" s="290" t="s">
        <v>795</v>
      </c>
      <c r="E5" s="477"/>
      <c r="F5" s="291" t="s">
        <v>7</v>
      </c>
      <c r="G5" s="291" t="s">
        <v>8</v>
      </c>
    </row>
    <row r="6" spans="2:8" s="139" customFormat="1" ht="13.5" thickBot="1" x14ac:dyDescent="0.25">
      <c r="B6" s="231">
        <v>1</v>
      </c>
      <c r="C6" s="231">
        <v>2</v>
      </c>
      <c r="D6" s="231" t="s">
        <v>229</v>
      </c>
      <c r="E6" s="231">
        <v>4</v>
      </c>
      <c r="F6" s="231">
        <v>5</v>
      </c>
      <c r="G6" s="231">
        <v>6</v>
      </c>
    </row>
    <row r="7" spans="2:8" s="278" customFormat="1" ht="12.75" x14ac:dyDescent="0.2">
      <c r="B7" s="257">
        <v>8140</v>
      </c>
      <c r="C7" s="266" t="s">
        <v>817</v>
      </c>
      <c r="D7" s="274"/>
      <c r="E7" s="275"/>
      <c r="F7" s="276"/>
      <c r="G7" s="277"/>
    </row>
    <row r="8" spans="2:8" s="278" customFormat="1" ht="12.75" x14ac:dyDescent="0.2">
      <c r="B8" s="265"/>
      <c r="C8" s="272" t="s">
        <v>801</v>
      </c>
      <c r="D8" s="274"/>
      <c r="E8" s="275"/>
      <c r="F8" s="276"/>
      <c r="G8" s="277"/>
    </row>
    <row r="9" spans="2:8" s="278" customFormat="1" ht="24" x14ac:dyDescent="0.2">
      <c r="B9" s="257">
        <v>8141</v>
      </c>
      <c r="C9" s="266" t="s">
        <v>818</v>
      </c>
      <c r="D9" s="274" t="s">
        <v>809</v>
      </c>
      <c r="E9" s="275"/>
      <c r="F9" s="276"/>
      <c r="G9" s="277"/>
    </row>
    <row r="10" spans="2:8" s="278" customFormat="1" ht="13.5" thickBot="1" x14ac:dyDescent="0.25">
      <c r="B10" s="257"/>
      <c r="C10" s="279" t="s">
        <v>801</v>
      </c>
      <c r="D10" s="292"/>
      <c r="E10" s="275"/>
      <c r="F10" s="276"/>
      <c r="G10" s="277"/>
    </row>
    <row r="11" spans="2:8" s="278" customFormat="1" ht="12.75" x14ac:dyDescent="0.2">
      <c r="B11" s="245">
        <v>8142</v>
      </c>
      <c r="C11" s="293" t="s">
        <v>819</v>
      </c>
      <c r="D11" s="294"/>
      <c r="E11" s="295"/>
      <c r="F11" s="296"/>
      <c r="G11" s="297"/>
    </row>
    <row r="12" spans="2:8" s="278" customFormat="1" ht="13.5" thickBot="1" x14ac:dyDescent="0.25">
      <c r="B12" s="298">
        <v>8143</v>
      </c>
      <c r="C12" s="299" t="s">
        <v>820</v>
      </c>
      <c r="D12" s="300"/>
      <c r="E12" s="301"/>
      <c r="F12" s="302"/>
      <c r="G12" s="303"/>
    </row>
    <row r="13" spans="2:8" s="278" customFormat="1" ht="24" x14ac:dyDescent="0.2">
      <c r="B13" s="245">
        <v>8150</v>
      </c>
      <c r="C13" s="304" t="s">
        <v>821</v>
      </c>
      <c r="D13" s="305" t="s">
        <v>813</v>
      </c>
      <c r="E13" s="295"/>
      <c r="F13" s="296"/>
      <c r="G13" s="306"/>
    </row>
    <row r="14" spans="2:8" s="278" customFormat="1" ht="12.75" x14ac:dyDescent="0.2">
      <c r="B14" s="257"/>
      <c r="C14" s="279" t="s">
        <v>801</v>
      </c>
      <c r="D14" s="307"/>
      <c r="E14" s="275"/>
      <c r="F14" s="276"/>
      <c r="G14" s="277"/>
    </row>
    <row r="15" spans="2:8" s="278" customFormat="1" ht="12.75" x14ac:dyDescent="0.2">
      <c r="B15" s="257">
        <v>8151</v>
      </c>
      <c r="C15" s="279" t="s">
        <v>814</v>
      </c>
      <c r="D15" s="307"/>
      <c r="E15" s="275"/>
      <c r="F15" s="276"/>
      <c r="G15" s="308"/>
    </row>
    <row r="16" spans="2:8" s="278" customFormat="1" ht="13.5" thickBot="1" x14ac:dyDescent="0.25">
      <c r="B16" s="309">
        <v>8152</v>
      </c>
      <c r="C16" s="310" t="s">
        <v>822</v>
      </c>
      <c r="D16" s="311"/>
      <c r="E16" s="312"/>
      <c r="F16" s="313"/>
      <c r="G16" s="314"/>
    </row>
    <row r="17" spans="2:10" s="278" customFormat="1" ht="36.75" thickBot="1" x14ac:dyDescent="0.25">
      <c r="B17" s="315">
        <v>8160</v>
      </c>
      <c r="C17" s="316" t="s">
        <v>823</v>
      </c>
      <c r="D17" s="317"/>
      <c r="E17" s="318">
        <f>+E19+E24+E28-E38+E39+E40</f>
        <v>145872.19999999998</v>
      </c>
      <c r="F17" s="318">
        <f t="shared" ref="F17:G17" si="0">+F19+F24+F28-F38+F39+F40</f>
        <v>5258.2999999999884</v>
      </c>
      <c r="G17" s="318">
        <f t="shared" si="0"/>
        <v>140613.9</v>
      </c>
    </row>
    <row r="18" spans="2:10" s="278" customFormat="1" ht="13.5" thickBot="1" x14ac:dyDescent="0.25">
      <c r="B18" s="319"/>
      <c r="C18" s="320" t="s">
        <v>6</v>
      </c>
      <c r="D18" s="321"/>
      <c r="E18" s="322"/>
      <c r="F18" s="323"/>
      <c r="G18" s="324"/>
    </row>
    <row r="19" spans="2:10" s="228" customFormat="1" ht="24.75" thickBot="1" x14ac:dyDescent="0.25">
      <c r="B19" s="315">
        <v>8161</v>
      </c>
      <c r="C19" s="325" t="s">
        <v>824</v>
      </c>
      <c r="D19" s="317"/>
      <c r="E19" s="326"/>
      <c r="F19" s="327"/>
      <c r="G19" s="328"/>
    </row>
    <row r="20" spans="2:10" s="228" customFormat="1" ht="12.75" x14ac:dyDescent="0.2">
      <c r="B20" s="245"/>
      <c r="C20" s="329" t="s">
        <v>801</v>
      </c>
      <c r="D20" s="305"/>
      <c r="E20" s="248"/>
      <c r="F20" s="330"/>
      <c r="G20" s="250"/>
    </row>
    <row r="21" spans="2:10" s="139" customFormat="1" ht="27" customHeight="1" thickBot="1" x14ac:dyDescent="0.25">
      <c r="B21" s="298">
        <v>8162</v>
      </c>
      <c r="C21" s="299" t="s">
        <v>825</v>
      </c>
      <c r="D21" s="331" t="s">
        <v>826</v>
      </c>
      <c r="E21" s="332"/>
      <c r="F21" s="333"/>
      <c r="G21" s="334"/>
    </row>
    <row r="22" spans="2:10" s="228" customFormat="1" ht="71.25" customHeight="1" thickBot="1" x14ac:dyDescent="0.25">
      <c r="B22" s="335">
        <v>8163</v>
      </c>
      <c r="C22" s="336" t="s">
        <v>827</v>
      </c>
      <c r="D22" s="317" t="s">
        <v>826</v>
      </c>
      <c r="E22" s="326"/>
      <c r="F22" s="327"/>
      <c r="G22" s="328"/>
    </row>
    <row r="23" spans="2:10" s="139" customFormat="1" ht="14.25" customHeight="1" thickBot="1" x14ac:dyDescent="0.25">
      <c r="B23" s="319">
        <v>8164</v>
      </c>
      <c r="C23" s="337" t="s">
        <v>828</v>
      </c>
      <c r="D23" s="321" t="s">
        <v>829</v>
      </c>
      <c r="E23" s="338"/>
      <c r="F23" s="339"/>
      <c r="G23" s="340"/>
    </row>
    <row r="24" spans="2:10" s="228" customFormat="1" ht="13.5" thickBot="1" x14ac:dyDescent="0.25">
      <c r="B24" s="315">
        <v>8170</v>
      </c>
      <c r="C24" s="325" t="s">
        <v>830</v>
      </c>
      <c r="D24" s="317"/>
      <c r="E24" s="341"/>
      <c r="F24" s="327"/>
      <c r="G24" s="342"/>
      <c r="J24" s="228" t="s">
        <v>198</v>
      </c>
    </row>
    <row r="25" spans="2:10" s="228" customFormat="1" ht="12.75" x14ac:dyDescent="0.2">
      <c r="B25" s="251"/>
      <c r="C25" s="343" t="s">
        <v>801</v>
      </c>
      <c r="D25" s="344"/>
      <c r="E25" s="345"/>
      <c r="F25" s="346"/>
      <c r="G25" s="347"/>
    </row>
    <row r="26" spans="2:10" s="139" customFormat="1" ht="24" x14ac:dyDescent="0.2">
      <c r="B26" s="257">
        <v>8171</v>
      </c>
      <c r="C26" s="279" t="s">
        <v>831</v>
      </c>
      <c r="D26" s="307" t="s">
        <v>832</v>
      </c>
      <c r="E26" s="260"/>
      <c r="F26" s="348"/>
      <c r="G26" s="262"/>
    </row>
    <row r="27" spans="2:10" s="139" customFormat="1" ht="13.5" thickBot="1" x14ac:dyDescent="0.25">
      <c r="B27" s="257">
        <v>8172</v>
      </c>
      <c r="C27" s="273" t="s">
        <v>833</v>
      </c>
      <c r="D27" s="307" t="s">
        <v>834</v>
      </c>
      <c r="E27" s="260"/>
      <c r="F27" s="348"/>
      <c r="G27" s="262"/>
    </row>
    <row r="28" spans="2:10" s="228" customFormat="1" ht="24.75" thickBot="1" x14ac:dyDescent="0.25">
      <c r="B28" s="349">
        <v>8190</v>
      </c>
      <c r="C28" s="350" t="s">
        <v>835</v>
      </c>
      <c r="D28" s="351"/>
      <c r="E28" s="318">
        <f>+E29+E34-E33</f>
        <v>145872.19999999998</v>
      </c>
      <c r="F28" s="318">
        <f>+F29+F34-F33</f>
        <v>5258.2999999999884</v>
      </c>
      <c r="G28" s="318">
        <f>+G29+G34-G33</f>
        <v>140613.9</v>
      </c>
    </row>
    <row r="29" spans="2:10" s="228" customFormat="1" ht="12.75" x14ac:dyDescent="0.2">
      <c r="B29" s="352"/>
      <c r="C29" s="272" t="s">
        <v>836</v>
      </c>
      <c r="D29" s="353"/>
      <c r="E29" s="467">
        <f>+F29+G29</f>
        <v>138676.9</v>
      </c>
      <c r="F29" s="469">
        <f>-Лист4!E10</f>
        <v>138676.9</v>
      </c>
      <c r="G29" s="471"/>
    </row>
    <row r="30" spans="2:10" s="139" customFormat="1" ht="24" x14ac:dyDescent="0.2">
      <c r="B30" s="354">
        <v>8191</v>
      </c>
      <c r="C30" s="343" t="s">
        <v>837</v>
      </c>
      <c r="D30" s="355">
        <v>9320</v>
      </c>
      <c r="E30" s="468"/>
      <c r="F30" s="470"/>
      <c r="G30" s="472"/>
    </row>
    <row r="31" spans="2:10" s="139" customFormat="1" ht="12.75" x14ac:dyDescent="0.2">
      <c r="B31" s="356"/>
      <c r="C31" s="272" t="s">
        <v>34</v>
      </c>
      <c r="D31" s="357"/>
      <c r="E31" s="260"/>
      <c r="F31" s="264"/>
      <c r="G31" s="262"/>
    </row>
    <row r="32" spans="2:10" s="139" customFormat="1" ht="35.25" customHeight="1" x14ac:dyDescent="0.2">
      <c r="B32" s="356">
        <v>8192</v>
      </c>
      <c r="C32" s="279" t="s">
        <v>838</v>
      </c>
      <c r="D32" s="357"/>
      <c r="E32" s="260">
        <f>+F32</f>
        <v>5258.3</v>
      </c>
      <c r="F32" s="358">
        <f>-Лист4!F25</f>
        <v>5258.3</v>
      </c>
      <c r="G32" s="359"/>
    </row>
    <row r="33" spans="2:7" s="139" customFormat="1" ht="24" x14ac:dyDescent="0.2">
      <c r="B33" s="356">
        <v>8193</v>
      </c>
      <c r="C33" s="279" t="s">
        <v>839</v>
      </c>
      <c r="D33" s="357"/>
      <c r="E33" s="360">
        <f>+E29-E32</f>
        <v>133418.6</v>
      </c>
      <c r="F33" s="264">
        <f>+F29-F32</f>
        <v>133418.6</v>
      </c>
      <c r="G33" s="361"/>
    </row>
    <row r="34" spans="2:7" s="139" customFormat="1" ht="24" x14ac:dyDescent="0.2">
      <c r="B34" s="356">
        <v>8194</v>
      </c>
      <c r="C34" s="362" t="s">
        <v>840</v>
      </c>
      <c r="D34" s="363">
        <v>9330</v>
      </c>
      <c r="E34" s="364">
        <f>+E36+E37</f>
        <v>140613.9</v>
      </c>
      <c r="F34" s="365"/>
      <c r="G34" s="393">
        <f>+G36+G37</f>
        <v>140613.9</v>
      </c>
    </row>
    <row r="35" spans="2:7" s="139" customFormat="1" ht="12.75" x14ac:dyDescent="0.2">
      <c r="B35" s="356"/>
      <c r="C35" s="272" t="s">
        <v>34</v>
      </c>
      <c r="D35" s="363"/>
      <c r="E35" s="267"/>
      <c r="F35" s="271"/>
      <c r="G35" s="262"/>
    </row>
    <row r="36" spans="2:7" s="139" customFormat="1" ht="24" x14ac:dyDescent="0.2">
      <c r="B36" s="356">
        <v>8195</v>
      </c>
      <c r="C36" s="279" t="s">
        <v>841</v>
      </c>
      <c r="D36" s="363"/>
      <c r="E36" s="366">
        <f>+G36+F36</f>
        <v>7195.3</v>
      </c>
      <c r="F36" s="367"/>
      <c r="G36" s="262">
        <f>-Лист4!F10</f>
        <v>7195.3</v>
      </c>
    </row>
    <row r="37" spans="2:7" s="139" customFormat="1" ht="24.75" thickBot="1" x14ac:dyDescent="0.25">
      <c r="B37" s="368">
        <v>8196</v>
      </c>
      <c r="C37" s="299" t="s">
        <v>842</v>
      </c>
      <c r="D37" s="369"/>
      <c r="E37" s="370">
        <f>+F33</f>
        <v>133418.6</v>
      </c>
      <c r="F37" s="371"/>
      <c r="G37" s="372">
        <f>+F33</f>
        <v>133418.6</v>
      </c>
    </row>
    <row r="38" spans="2:7" s="139" customFormat="1" ht="24" x14ac:dyDescent="0.2">
      <c r="B38" s="354">
        <v>8197</v>
      </c>
      <c r="C38" s="373" t="s">
        <v>843</v>
      </c>
      <c r="D38" s="374"/>
      <c r="E38" s="375"/>
      <c r="F38" s="376"/>
      <c r="G38" s="377"/>
    </row>
    <row r="39" spans="2:7" s="139" customFormat="1" ht="36" x14ac:dyDescent="0.2">
      <c r="B39" s="356">
        <v>8198</v>
      </c>
      <c r="C39" s="378" t="s">
        <v>844</v>
      </c>
      <c r="D39" s="379"/>
      <c r="E39" s="380"/>
      <c r="F39" s="381"/>
      <c r="G39" s="382"/>
    </row>
    <row r="40" spans="2:7" s="139" customFormat="1" ht="48" x14ac:dyDescent="0.2">
      <c r="B40" s="356">
        <v>8199</v>
      </c>
      <c r="C40" s="383" t="s">
        <v>845</v>
      </c>
      <c r="D40" s="379"/>
      <c r="E40" s="384"/>
      <c r="F40" s="381"/>
      <c r="G40" s="382"/>
    </row>
    <row r="41" spans="2:7" s="139" customFormat="1" ht="24" x14ac:dyDescent="0.2">
      <c r="B41" s="356" t="s">
        <v>846</v>
      </c>
      <c r="C41" s="385" t="s">
        <v>847</v>
      </c>
      <c r="D41" s="379"/>
      <c r="E41" s="384"/>
      <c r="F41" s="367"/>
      <c r="G41" s="382"/>
    </row>
    <row r="42" spans="2:7" s="139" customFormat="1" ht="24" x14ac:dyDescent="0.2">
      <c r="B42" s="265">
        <v>8200</v>
      </c>
      <c r="C42" s="258" t="s">
        <v>848</v>
      </c>
      <c r="D42" s="357"/>
      <c r="E42" s="260"/>
      <c r="F42" s="264"/>
      <c r="G42" s="262"/>
    </row>
    <row r="43" spans="2:7" s="139" customFormat="1" ht="12.75" x14ac:dyDescent="0.2">
      <c r="B43" s="265"/>
      <c r="C43" s="263" t="s">
        <v>6</v>
      </c>
      <c r="D43" s="357"/>
      <c r="E43" s="260"/>
      <c r="F43" s="264"/>
      <c r="G43" s="262"/>
    </row>
    <row r="44" spans="2:7" s="139" customFormat="1" ht="24" x14ac:dyDescent="0.2">
      <c r="B44" s="265">
        <v>8210</v>
      </c>
      <c r="C44" s="386" t="s">
        <v>849</v>
      </c>
      <c r="D44" s="357"/>
      <c r="E44" s="260"/>
      <c r="F44" s="348"/>
      <c r="G44" s="262"/>
    </row>
    <row r="45" spans="2:7" s="139" customFormat="1" ht="12.75" x14ac:dyDescent="0.2">
      <c r="B45" s="257"/>
      <c r="C45" s="279" t="s">
        <v>6</v>
      </c>
      <c r="D45" s="357"/>
      <c r="E45" s="260"/>
      <c r="F45" s="348"/>
      <c r="G45" s="262"/>
    </row>
    <row r="46" spans="2:7" s="139" customFormat="1" ht="36" x14ac:dyDescent="0.2">
      <c r="B46" s="265">
        <v>8211</v>
      </c>
      <c r="C46" s="270" t="s">
        <v>850</v>
      </c>
      <c r="D46" s="357"/>
      <c r="E46" s="260"/>
      <c r="F46" s="367"/>
      <c r="G46" s="262"/>
    </row>
    <row r="47" spans="2:7" s="139" customFormat="1" ht="12.75" x14ac:dyDescent="0.2">
      <c r="B47" s="265"/>
      <c r="C47" s="272" t="s">
        <v>34</v>
      </c>
      <c r="D47" s="357"/>
      <c r="E47" s="260"/>
      <c r="F47" s="367"/>
      <c r="G47" s="262"/>
    </row>
    <row r="48" spans="2:7" s="139" customFormat="1" ht="12.75" x14ac:dyDescent="0.2">
      <c r="B48" s="265">
        <v>8212</v>
      </c>
      <c r="C48" s="273" t="s">
        <v>802</v>
      </c>
      <c r="D48" s="307" t="s">
        <v>851</v>
      </c>
      <c r="E48" s="260"/>
      <c r="F48" s="367"/>
      <c r="G48" s="262"/>
    </row>
    <row r="49" spans="2:7" s="139" customFormat="1" ht="12.75" x14ac:dyDescent="0.2">
      <c r="B49" s="265">
        <v>8213</v>
      </c>
      <c r="C49" s="273" t="s">
        <v>804</v>
      </c>
      <c r="D49" s="307" t="s">
        <v>852</v>
      </c>
      <c r="E49" s="260"/>
      <c r="F49" s="367"/>
      <c r="G49" s="262"/>
    </row>
    <row r="50" spans="2:7" ht="24" x14ac:dyDescent="0.2">
      <c r="B50" s="265">
        <v>8220</v>
      </c>
      <c r="C50" s="270" t="s">
        <v>853</v>
      </c>
      <c r="D50" s="357"/>
      <c r="E50" s="387"/>
      <c r="F50" s="388"/>
      <c r="G50" s="389"/>
    </row>
    <row r="51" spans="2:7" x14ac:dyDescent="0.2">
      <c r="B51" s="265"/>
      <c r="C51" s="272" t="s">
        <v>6</v>
      </c>
      <c r="D51" s="357"/>
      <c r="E51" s="387"/>
      <c r="F51" s="388"/>
      <c r="G51" s="389"/>
    </row>
    <row r="52" spans="2:7" x14ac:dyDescent="0.2">
      <c r="B52" s="265">
        <v>8221</v>
      </c>
      <c r="C52" s="270" t="s">
        <v>854</v>
      </c>
      <c r="D52" s="357"/>
      <c r="E52" s="387"/>
      <c r="F52" s="367"/>
      <c r="G52" s="389"/>
    </row>
    <row r="53" spans="2:7" x14ac:dyDescent="0.2">
      <c r="B53" s="265"/>
      <c r="C53" s="272" t="s">
        <v>801</v>
      </c>
      <c r="D53" s="357"/>
      <c r="E53" s="387"/>
      <c r="F53" s="367"/>
      <c r="G53" s="389"/>
    </row>
    <row r="54" spans="2:7" x14ac:dyDescent="0.2">
      <c r="B54" s="257">
        <v>8222</v>
      </c>
      <c r="C54" s="279" t="s">
        <v>855</v>
      </c>
      <c r="D54" s="307" t="s">
        <v>856</v>
      </c>
      <c r="E54" s="387"/>
      <c r="F54" s="367"/>
      <c r="G54" s="389"/>
    </row>
    <row r="55" spans="2:7" x14ac:dyDescent="0.2">
      <c r="B55" s="257">
        <v>8230</v>
      </c>
      <c r="C55" s="279" t="s">
        <v>857</v>
      </c>
      <c r="D55" s="307" t="s">
        <v>858</v>
      </c>
      <c r="E55" s="387"/>
      <c r="F55" s="367"/>
      <c r="G55" s="389"/>
    </row>
    <row r="56" spans="2:7" x14ac:dyDescent="0.2">
      <c r="B56" s="257">
        <v>8240</v>
      </c>
      <c r="C56" s="270" t="s">
        <v>859</v>
      </c>
      <c r="D56" s="357"/>
      <c r="E56" s="387"/>
      <c r="F56" s="388"/>
      <c r="G56" s="389"/>
    </row>
    <row r="57" spans="2:7" x14ac:dyDescent="0.2">
      <c r="B57" s="265"/>
      <c r="C57" s="272" t="s">
        <v>801</v>
      </c>
      <c r="D57" s="357"/>
      <c r="E57" s="387"/>
      <c r="F57" s="388"/>
      <c r="G57" s="389"/>
    </row>
    <row r="58" spans="2:7" x14ac:dyDescent="0.2">
      <c r="B58" s="257">
        <v>8241</v>
      </c>
      <c r="C58" s="279" t="s">
        <v>860</v>
      </c>
      <c r="D58" s="307" t="s">
        <v>856</v>
      </c>
      <c r="E58" s="387"/>
      <c r="F58" s="390"/>
      <c r="G58" s="389"/>
    </row>
    <row r="59" spans="2:7" ht="15" thickBot="1" x14ac:dyDescent="0.25">
      <c r="B59" s="298">
        <v>8250</v>
      </c>
      <c r="C59" s="299" t="s">
        <v>861</v>
      </c>
      <c r="D59" s="331" t="s">
        <v>858</v>
      </c>
      <c r="E59" s="301"/>
      <c r="F59" s="302"/>
      <c r="G59" s="303"/>
    </row>
    <row r="60" spans="2:7" x14ac:dyDescent="0.2">
      <c r="D60" s="280"/>
    </row>
    <row r="61" spans="2:7" x14ac:dyDescent="0.2">
      <c r="D61" s="280"/>
    </row>
    <row r="62" spans="2:7" x14ac:dyDescent="0.2">
      <c r="D62" s="280"/>
    </row>
    <row r="63" spans="2:7" x14ac:dyDescent="0.2">
      <c r="D63" s="280"/>
    </row>
    <row r="64" spans="2:7" x14ac:dyDescent="0.2">
      <c r="D64" s="280"/>
    </row>
    <row r="65" spans="4:4" x14ac:dyDescent="0.2">
      <c r="D65" s="280"/>
    </row>
    <row r="66" spans="4:4" x14ac:dyDescent="0.2">
      <c r="D66" s="280"/>
    </row>
    <row r="67" spans="4:4" x14ac:dyDescent="0.2">
      <c r="D67" s="280"/>
    </row>
    <row r="68" spans="4:4" x14ac:dyDescent="0.2">
      <c r="D68" s="280"/>
    </row>
    <row r="69" spans="4:4" x14ac:dyDescent="0.2">
      <c r="D69" s="280"/>
    </row>
    <row r="70" spans="4:4" x14ac:dyDescent="0.2">
      <c r="D70" s="280"/>
    </row>
    <row r="71" spans="4:4" x14ac:dyDescent="0.2">
      <c r="D71" s="280"/>
    </row>
    <row r="72" spans="4:4" x14ac:dyDescent="0.2">
      <c r="D72" s="280"/>
    </row>
    <row r="73" spans="4:4" x14ac:dyDescent="0.2">
      <c r="D73" s="280"/>
    </row>
    <row r="74" spans="4:4" x14ac:dyDescent="0.2">
      <c r="D74" s="280"/>
    </row>
    <row r="75" spans="4:4" x14ac:dyDescent="0.2">
      <c r="D75" s="280"/>
    </row>
    <row r="76" spans="4:4" x14ac:dyDescent="0.2">
      <c r="D76" s="280"/>
    </row>
    <row r="77" spans="4:4" x14ac:dyDescent="0.2">
      <c r="D77" s="280"/>
    </row>
    <row r="78" spans="4:4" x14ac:dyDescent="0.2">
      <c r="D78" s="280"/>
    </row>
    <row r="79" spans="4:4" x14ac:dyDescent="0.2">
      <c r="D79" s="280"/>
    </row>
    <row r="80" spans="4:4" x14ac:dyDescent="0.2">
      <c r="D80" s="280"/>
    </row>
    <row r="81" spans="4:4" x14ac:dyDescent="0.2">
      <c r="D81" s="280"/>
    </row>
    <row r="82" spans="4:4" x14ac:dyDescent="0.2">
      <c r="D82" s="280"/>
    </row>
    <row r="83" spans="4:4" x14ac:dyDescent="0.2">
      <c r="D83" s="280"/>
    </row>
    <row r="84" spans="4:4" x14ac:dyDescent="0.2">
      <c r="D84" s="280"/>
    </row>
    <row r="85" spans="4:4" x14ac:dyDescent="0.2">
      <c r="D85" s="280"/>
    </row>
    <row r="86" spans="4:4" x14ac:dyDescent="0.2">
      <c r="D86" s="280"/>
    </row>
    <row r="87" spans="4:4" x14ac:dyDescent="0.2">
      <c r="D87" s="280"/>
    </row>
    <row r="88" spans="4:4" x14ac:dyDescent="0.2">
      <c r="D88" s="280"/>
    </row>
    <row r="89" spans="4:4" x14ac:dyDescent="0.2">
      <c r="D89" s="280"/>
    </row>
    <row r="90" spans="4:4" x14ac:dyDescent="0.2">
      <c r="D90" s="280"/>
    </row>
    <row r="91" spans="4:4" x14ac:dyDescent="0.2">
      <c r="D91" s="280"/>
    </row>
    <row r="92" spans="4:4" x14ac:dyDescent="0.2">
      <c r="D92" s="280"/>
    </row>
    <row r="93" spans="4:4" x14ac:dyDescent="0.2">
      <c r="D93" s="280"/>
    </row>
    <row r="94" spans="4:4" x14ac:dyDescent="0.2">
      <c r="D94" s="280"/>
    </row>
    <row r="95" spans="4:4" x14ac:dyDescent="0.2">
      <c r="D95" s="280"/>
    </row>
    <row r="96" spans="4:4" x14ac:dyDescent="0.2">
      <c r="D96" s="280"/>
    </row>
    <row r="97" spans="4:4" x14ac:dyDescent="0.2">
      <c r="D97" s="280"/>
    </row>
    <row r="98" spans="4:4" x14ac:dyDescent="0.2">
      <c r="D98" s="280"/>
    </row>
    <row r="99" spans="4:4" x14ac:dyDescent="0.2">
      <c r="D99" s="280"/>
    </row>
    <row r="100" spans="4:4" x14ac:dyDescent="0.2">
      <c r="D100" s="280"/>
    </row>
    <row r="101" spans="4:4" x14ac:dyDescent="0.2">
      <c r="D101" s="280"/>
    </row>
    <row r="102" spans="4:4" x14ac:dyDescent="0.2">
      <c r="D102" s="280"/>
    </row>
    <row r="103" spans="4:4" x14ac:dyDescent="0.2">
      <c r="D103" s="280"/>
    </row>
    <row r="104" spans="4:4" x14ac:dyDescent="0.2">
      <c r="D104" s="280"/>
    </row>
    <row r="105" spans="4:4" x14ac:dyDescent="0.2">
      <c r="D105" s="280"/>
    </row>
    <row r="106" spans="4:4" x14ac:dyDescent="0.2">
      <c r="D106" s="280"/>
    </row>
    <row r="107" spans="4:4" x14ac:dyDescent="0.2">
      <c r="D107" s="280"/>
    </row>
    <row r="108" spans="4:4" x14ac:dyDescent="0.2">
      <c r="D108" s="280"/>
    </row>
    <row r="109" spans="4:4" x14ac:dyDescent="0.2">
      <c r="D109" s="280"/>
    </row>
    <row r="110" spans="4:4" x14ac:dyDescent="0.2">
      <c r="D110" s="280"/>
    </row>
    <row r="111" spans="4:4" x14ac:dyDescent="0.2">
      <c r="D111" s="280"/>
    </row>
    <row r="112" spans="4:4" x14ac:dyDescent="0.2">
      <c r="D112" s="280"/>
    </row>
    <row r="113" spans="4:4" x14ac:dyDescent="0.2">
      <c r="D113" s="280"/>
    </row>
    <row r="114" spans="4:4" x14ac:dyDescent="0.2">
      <c r="D114" s="280"/>
    </row>
    <row r="115" spans="4:4" x14ac:dyDescent="0.2">
      <c r="D115" s="280"/>
    </row>
    <row r="116" spans="4:4" x14ac:dyDescent="0.2">
      <c r="D116" s="280"/>
    </row>
    <row r="117" spans="4:4" x14ac:dyDescent="0.2">
      <c r="D117" s="280"/>
    </row>
    <row r="118" spans="4:4" x14ac:dyDescent="0.2">
      <c r="D118" s="280"/>
    </row>
    <row r="119" spans="4:4" x14ac:dyDescent="0.2">
      <c r="D119" s="280"/>
    </row>
    <row r="120" spans="4:4" x14ac:dyDescent="0.2">
      <c r="D120" s="280"/>
    </row>
    <row r="121" spans="4:4" x14ac:dyDescent="0.2">
      <c r="D121" s="280"/>
    </row>
    <row r="122" spans="4:4" x14ac:dyDescent="0.2">
      <c r="D122" s="280"/>
    </row>
    <row r="123" spans="4:4" x14ac:dyDescent="0.2">
      <c r="D123" s="280"/>
    </row>
    <row r="124" spans="4:4" x14ac:dyDescent="0.2">
      <c r="D124" s="280"/>
    </row>
    <row r="125" spans="4:4" x14ac:dyDescent="0.2">
      <c r="D125" s="280"/>
    </row>
    <row r="126" spans="4:4" x14ac:dyDescent="0.2">
      <c r="D126" s="280"/>
    </row>
    <row r="127" spans="4:4" x14ac:dyDescent="0.2">
      <c r="D127" s="280"/>
    </row>
    <row r="128" spans="4:4" x14ac:dyDescent="0.2">
      <c r="D128" s="280"/>
    </row>
    <row r="129" spans="4:4" x14ac:dyDescent="0.2">
      <c r="D129" s="280"/>
    </row>
    <row r="130" spans="4:4" x14ac:dyDescent="0.2">
      <c r="D130" s="280"/>
    </row>
    <row r="131" spans="4:4" x14ac:dyDescent="0.2">
      <c r="D131" s="280"/>
    </row>
    <row r="132" spans="4:4" x14ac:dyDescent="0.2">
      <c r="D132" s="280"/>
    </row>
    <row r="133" spans="4:4" x14ac:dyDescent="0.2">
      <c r="D133" s="280"/>
    </row>
    <row r="134" spans="4:4" x14ac:dyDescent="0.2">
      <c r="D134" s="280"/>
    </row>
    <row r="135" spans="4:4" x14ac:dyDescent="0.2">
      <c r="D135" s="280"/>
    </row>
    <row r="136" spans="4:4" x14ac:dyDescent="0.2">
      <c r="D136" s="280"/>
    </row>
    <row r="137" spans="4:4" x14ac:dyDescent="0.2">
      <c r="D137" s="280"/>
    </row>
    <row r="138" spans="4:4" x14ac:dyDescent="0.2">
      <c r="D138" s="280"/>
    </row>
    <row r="139" spans="4:4" x14ac:dyDescent="0.2">
      <c r="D139" s="280"/>
    </row>
    <row r="140" spans="4:4" x14ac:dyDescent="0.2">
      <c r="D140" s="280"/>
    </row>
    <row r="141" spans="4:4" x14ac:dyDescent="0.2">
      <c r="D141" s="280"/>
    </row>
    <row r="142" spans="4:4" x14ac:dyDescent="0.2">
      <c r="D142" s="280"/>
    </row>
    <row r="143" spans="4:4" x14ac:dyDescent="0.2">
      <c r="D143" s="280"/>
    </row>
    <row r="144" spans="4:4" x14ac:dyDescent="0.2">
      <c r="D144" s="280"/>
    </row>
    <row r="145" spans="4:4" x14ac:dyDescent="0.2">
      <c r="D145" s="280"/>
    </row>
    <row r="146" spans="4:4" x14ac:dyDescent="0.2">
      <c r="D146" s="280"/>
    </row>
    <row r="147" spans="4:4" x14ac:dyDescent="0.2">
      <c r="D147" s="280"/>
    </row>
    <row r="148" spans="4:4" x14ac:dyDescent="0.2">
      <c r="D148" s="280"/>
    </row>
    <row r="149" spans="4:4" x14ac:dyDescent="0.2">
      <c r="D149" s="280"/>
    </row>
    <row r="150" spans="4:4" x14ac:dyDescent="0.2">
      <c r="D150" s="280"/>
    </row>
    <row r="151" spans="4:4" x14ac:dyDescent="0.2">
      <c r="D151" s="280"/>
    </row>
    <row r="152" spans="4:4" x14ac:dyDescent="0.2">
      <c r="D152" s="280"/>
    </row>
    <row r="153" spans="4:4" x14ac:dyDescent="0.2">
      <c r="D153" s="280"/>
    </row>
    <row r="154" spans="4:4" x14ac:dyDescent="0.2">
      <c r="D154" s="280"/>
    </row>
    <row r="155" spans="4:4" x14ac:dyDescent="0.2">
      <c r="D155" s="280"/>
    </row>
    <row r="156" spans="4:4" x14ac:dyDescent="0.2">
      <c r="D156" s="280"/>
    </row>
    <row r="157" spans="4:4" x14ac:dyDescent="0.2">
      <c r="D157" s="280"/>
    </row>
    <row r="158" spans="4:4" x14ac:dyDescent="0.2">
      <c r="D158" s="280"/>
    </row>
    <row r="159" spans="4:4" x14ac:dyDescent="0.2">
      <c r="D159" s="280"/>
    </row>
    <row r="160" spans="4:4" x14ac:dyDescent="0.2">
      <c r="D160" s="280"/>
    </row>
    <row r="161" spans="4:4" x14ac:dyDescent="0.2">
      <c r="D161" s="280"/>
    </row>
    <row r="162" spans="4:4" x14ac:dyDescent="0.2">
      <c r="D162" s="280"/>
    </row>
    <row r="163" spans="4:4" x14ac:dyDescent="0.2">
      <c r="D163" s="280"/>
    </row>
    <row r="164" spans="4:4" x14ac:dyDescent="0.2">
      <c r="D164" s="280"/>
    </row>
    <row r="165" spans="4:4" x14ac:dyDescent="0.2">
      <c r="D165" s="280"/>
    </row>
    <row r="166" spans="4:4" x14ac:dyDescent="0.2">
      <c r="D166" s="280"/>
    </row>
    <row r="167" spans="4:4" x14ac:dyDescent="0.2">
      <c r="D167" s="280"/>
    </row>
    <row r="168" spans="4:4" x14ac:dyDescent="0.2">
      <c r="D168" s="280"/>
    </row>
    <row r="169" spans="4:4" x14ac:dyDescent="0.2">
      <c r="D169" s="280"/>
    </row>
    <row r="170" spans="4:4" x14ac:dyDescent="0.2">
      <c r="D170" s="280"/>
    </row>
    <row r="171" spans="4:4" x14ac:dyDescent="0.2">
      <c r="D171" s="280"/>
    </row>
    <row r="172" spans="4:4" x14ac:dyDescent="0.2">
      <c r="D172" s="280"/>
    </row>
    <row r="173" spans="4:4" x14ac:dyDescent="0.2">
      <c r="D173" s="280"/>
    </row>
    <row r="174" spans="4:4" x14ac:dyDescent="0.2">
      <c r="D174" s="280"/>
    </row>
    <row r="175" spans="4:4" x14ac:dyDescent="0.2">
      <c r="D175" s="280"/>
    </row>
    <row r="176" spans="4:4" x14ac:dyDescent="0.2">
      <c r="D176" s="280"/>
    </row>
    <row r="177" spans="4:4" x14ac:dyDescent="0.2">
      <c r="D177" s="280"/>
    </row>
    <row r="178" spans="4:4" x14ac:dyDescent="0.2">
      <c r="D178" s="280"/>
    </row>
    <row r="179" spans="4:4" x14ac:dyDescent="0.2">
      <c r="D179" s="280"/>
    </row>
    <row r="180" spans="4:4" x14ac:dyDescent="0.2">
      <c r="D180" s="280"/>
    </row>
    <row r="181" spans="4:4" x14ac:dyDescent="0.2">
      <c r="D181" s="280"/>
    </row>
    <row r="182" spans="4:4" x14ac:dyDescent="0.2">
      <c r="D182" s="280"/>
    </row>
    <row r="183" spans="4:4" x14ac:dyDescent="0.2">
      <c r="D183" s="280"/>
    </row>
    <row r="184" spans="4:4" x14ac:dyDescent="0.2">
      <c r="D184" s="280"/>
    </row>
    <row r="185" spans="4:4" x14ac:dyDescent="0.2">
      <c r="D185" s="280"/>
    </row>
    <row r="186" spans="4:4" x14ac:dyDescent="0.2">
      <c r="D186" s="280"/>
    </row>
    <row r="187" spans="4:4" x14ac:dyDescent="0.2">
      <c r="D187" s="280"/>
    </row>
    <row r="188" spans="4:4" x14ac:dyDescent="0.2">
      <c r="D188" s="280"/>
    </row>
    <row r="189" spans="4:4" x14ac:dyDescent="0.2">
      <c r="D189" s="280"/>
    </row>
    <row r="190" spans="4:4" x14ac:dyDescent="0.2">
      <c r="D190" s="280"/>
    </row>
    <row r="191" spans="4:4" x14ac:dyDescent="0.2">
      <c r="D191" s="280"/>
    </row>
    <row r="192" spans="4:4" x14ac:dyDescent="0.2">
      <c r="D192" s="280"/>
    </row>
    <row r="193" spans="4:4" x14ac:dyDescent="0.2">
      <c r="D193" s="280"/>
    </row>
    <row r="194" spans="4:4" x14ac:dyDescent="0.2">
      <c r="D194" s="280"/>
    </row>
    <row r="195" spans="4:4" x14ac:dyDescent="0.2">
      <c r="D195" s="280"/>
    </row>
    <row r="196" spans="4:4" x14ac:dyDescent="0.2">
      <c r="D196" s="280"/>
    </row>
    <row r="197" spans="4:4" x14ac:dyDescent="0.2">
      <c r="D197" s="280"/>
    </row>
    <row r="198" spans="4:4" x14ac:dyDescent="0.2">
      <c r="D198" s="280"/>
    </row>
    <row r="199" spans="4:4" x14ac:dyDescent="0.2">
      <c r="D199" s="280"/>
    </row>
    <row r="200" spans="4:4" x14ac:dyDescent="0.2">
      <c r="D200" s="280"/>
    </row>
    <row r="201" spans="4:4" x14ac:dyDescent="0.2">
      <c r="D201" s="280"/>
    </row>
    <row r="202" spans="4:4" x14ac:dyDescent="0.2">
      <c r="D202" s="280"/>
    </row>
    <row r="203" spans="4:4" x14ac:dyDescent="0.2">
      <c r="D203" s="280"/>
    </row>
    <row r="204" spans="4:4" x14ac:dyDescent="0.2">
      <c r="D204" s="280"/>
    </row>
    <row r="205" spans="4:4" x14ac:dyDescent="0.2">
      <c r="D205" s="280"/>
    </row>
    <row r="206" spans="4:4" x14ac:dyDescent="0.2">
      <c r="D206" s="280"/>
    </row>
    <row r="207" spans="4:4" x14ac:dyDescent="0.2">
      <c r="D207" s="280"/>
    </row>
    <row r="208" spans="4:4" x14ac:dyDescent="0.2">
      <c r="D208" s="280"/>
    </row>
    <row r="209" spans="4:4" x14ac:dyDescent="0.2">
      <c r="D209" s="280"/>
    </row>
    <row r="210" spans="4:4" x14ac:dyDescent="0.2">
      <c r="D210" s="280"/>
    </row>
    <row r="211" spans="4:4" x14ac:dyDescent="0.2">
      <c r="D211" s="280"/>
    </row>
    <row r="212" spans="4:4" x14ac:dyDescent="0.2">
      <c r="D212" s="280"/>
    </row>
    <row r="213" spans="4:4" x14ac:dyDescent="0.2">
      <c r="D213" s="280"/>
    </row>
    <row r="214" spans="4:4" x14ac:dyDescent="0.2">
      <c r="D214" s="280"/>
    </row>
    <row r="215" spans="4:4" x14ac:dyDescent="0.2">
      <c r="D215" s="280"/>
    </row>
    <row r="216" spans="4:4" x14ac:dyDescent="0.2">
      <c r="D216" s="280"/>
    </row>
    <row r="217" spans="4:4" x14ac:dyDescent="0.2">
      <c r="D217" s="280"/>
    </row>
    <row r="218" spans="4:4" x14ac:dyDescent="0.2">
      <c r="D218" s="280"/>
    </row>
    <row r="219" spans="4:4" x14ac:dyDescent="0.2">
      <c r="D219" s="280"/>
    </row>
    <row r="220" spans="4:4" x14ac:dyDescent="0.2">
      <c r="D220" s="280"/>
    </row>
    <row r="221" spans="4:4" x14ac:dyDescent="0.2">
      <c r="D221" s="280"/>
    </row>
    <row r="222" spans="4:4" x14ac:dyDescent="0.2">
      <c r="D222" s="280"/>
    </row>
    <row r="223" spans="4:4" x14ac:dyDescent="0.2">
      <c r="D223" s="280"/>
    </row>
    <row r="224" spans="4:4" x14ac:dyDescent="0.2">
      <c r="D224" s="280"/>
    </row>
    <row r="225" spans="4:4" x14ac:dyDescent="0.2">
      <c r="D225" s="280"/>
    </row>
    <row r="226" spans="4:4" x14ac:dyDescent="0.2">
      <c r="D226" s="280"/>
    </row>
  </sheetData>
  <mergeCells count="8">
    <mergeCell ref="E29:E30"/>
    <mergeCell ref="F29:F30"/>
    <mergeCell ref="G29:G30"/>
    <mergeCell ref="D1:G1"/>
    <mergeCell ref="B2:G2"/>
    <mergeCell ref="B4:B5"/>
    <mergeCell ref="E4:E5"/>
    <mergeCell ref="F4:G4"/>
  </mergeCells>
  <pageMargins left="0.19685039370078741" right="0.19685039370078741" top="0.19685039370078741" bottom="0.19685039370078741" header="0.31496062992125984" footer="0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Лист1!Область_печати</vt:lpstr>
      <vt:lpstr>Лист2!Область_печати</vt:lpstr>
      <vt:lpstr>Лист3!Область_печати</vt:lpstr>
      <vt:lpstr>Лист5!Область_печати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2025-09-03T13:01:48Z</dcterms:modified>
</cp:coreProperties>
</file>